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010" windowHeight="7410" activeTab="1"/>
  </bookViews>
  <sheets>
    <sheet name="Szerződések 2019_tol" sheetId="2" r:id="rId1"/>
    <sheet name="Kozzetetel_5M_felett" sheetId="5" r:id="rId2"/>
    <sheet name="Szerződések ppt-re" sheetId="4" r:id="rId3"/>
  </sheets>
  <definedNames>
    <definedName name="_xlnm._FilterDatabase" localSheetId="1" hidden="1">Kozzetetel_5M_felett!$B$1:$K$11</definedName>
    <definedName name="_xlnm._FilterDatabase" localSheetId="0" hidden="1">'Szerződések 2019_tol'!$C$1:$O$40</definedName>
  </definedNames>
  <calcPr calcId="145621"/>
</workbook>
</file>

<file path=xl/calcChain.xml><?xml version="1.0" encoding="utf-8"?>
<calcChain xmlns="http://schemas.openxmlformats.org/spreadsheetml/2006/main">
  <c r="F16" i="5" l="1"/>
  <c r="F17" i="5"/>
  <c r="F15" i="5"/>
  <c r="F14" i="5"/>
  <c r="F13" i="5"/>
  <c r="F12" i="5"/>
  <c r="F11" i="5"/>
  <c r="E11" i="5"/>
  <c r="D9" i="5"/>
  <c r="F9" i="5" s="1"/>
  <c r="F8" i="5"/>
  <c r="E7" i="5"/>
  <c r="F7" i="5" s="1"/>
  <c r="E6" i="5"/>
  <c r="F6" i="5" s="1"/>
  <c r="E5" i="5"/>
  <c r="F5" i="5" s="1"/>
  <c r="E4" i="5"/>
  <c r="F4" i="5" s="1"/>
  <c r="E3" i="5"/>
  <c r="F3" i="5" s="1"/>
  <c r="E9" i="5" l="1"/>
  <c r="I43" i="2"/>
  <c r="I42" i="2"/>
  <c r="I41" i="2"/>
  <c r="I55" i="2"/>
  <c r="H55" i="2"/>
  <c r="I45" i="2" l="1"/>
  <c r="I46" i="2"/>
  <c r="I44" i="2"/>
  <c r="H45" i="2"/>
  <c r="H46" i="2"/>
  <c r="H44" i="2"/>
  <c r="I52" i="2"/>
  <c r="H49" i="2"/>
  <c r="I49" i="2" s="1"/>
  <c r="H50" i="2"/>
  <c r="I50" i="2" s="1"/>
  <c r="H51" i="2"/>
  <c r="I51" i="2" s="1"/>
  <c r="H52" i="2"/>
  <c r="H48" i="2"/>
  <c r="I48" i="2" s="1"/>
  <c r="H40" i="2"/>
  <c r="I47" i="2"/>
  <c r="I40" i="2" l="1"/>
  <c r="H39" i="2"/>
  <c r="I39" i="2"/>
  <c r="H38" i="2"/>
  <c r="I36" i="2"/>
  <c r="I37" i="2"/>
  <c r="I38" i="2"/>
  <c r="H36" i="2"/>
  <c r="I35" i="2"/>
  <c r="I33" i="2"/>
  <c r="H29" i="2"/>
  <c r="H27" i="2"/>
  <c r="H26" i="2"/>
  <c r="G25" i="2"/>
  <c r="I25" i="2" s="1"/>
  <c r="I23" i="2"/>
  <c r="I24" i="2"/>
  <c r="I26" i="2"/>
  <c r="I27" i="2"/>
  <c r="I28" i="2"/>
  <c r="I29" i="2"/>
  <c r="I30" i="2"/>
  <c r="I31" i="2"/>
  <c r="I32" i="2"/>
  <c r="I34" i="2"/>
  <c r="H25" i="2" l="1"/>
  <c r="H16" i="2"/>
  <c r="I14" i="2"/>
  <c r="I15" i="2"/>
  <c r="I16" i="2"/>
  <c r="I17" i="2"/>
  <c r="I18" i="2"/>
  <c r="I19" i="2"/>
  <c r="I20" i="2"/>
  <c r="I21" i="2"/>
  <c r="I22" i="2"/>
  <c r="I13" i="2"/>
  <c r="K12" i="4" l="1"/>
  <c r="L12" i="4" s="1"/>
  <c r="L11" i="4"/>
  <c r="K9" i="4"/>
  <c r="L9" i="4" s="1"/>
  <c r="K8" i="4"/>
  <c r="L8" i="4" s="1"/>
  <c r="K7" i="4"/>
  <c r="L7" i="4" s="1"/>
  <c r="K6" i="4"/>
  <c r="L6" i="4" s="1"/>
  <c r="K5" i="4"/>
  <c r="L5" i="4" s="1"/>
  <c r="K4" i="4"/>
  <c r="L4" i="4" s="1"/>
  <c r="K3" i="4"/>
  <c r="L3" i="4" s="1"/>
  <c r="I12" i="2" l="1"/>
  <c r="H5" i="2"/>
  <c r="I5" i="2" s="1"/>
  <c r="H11" i="2"/>
  <c r="I11" i="2" s="1"/>
  <c r="H10" i="2"/>
  <c r="I10" i="2" s="1"/>
  <c r="H9" i="2"/>
  <c r="I9" i="2" s="1"/>
  <c r="H8" i="2"/>
  <c r="I8" i="2" s="1"/>
  <c r="H7" i="2"/>
  <c r="I7" i="2"/>
  <c r="H6" i="2"/>
  <c r="I6" i="2" s="1"/>
  <c r="H3" i="2"/>
  <c r="I3" i="2" s="1"/>
</calcChain>
</file>

<file path=xl/comments1.xml><?xml version="1.0" encoding="utf-8"?>
<comments xmlns="http://schemas.openxmlformats.org/spreadsheetml/2006/main">
  <authors>
    <author>Kocsis Zsuzsanna</author>
  </authors>
  <commentList>
    <comment ref="F45" authorId="0">
      <text>
        <r>
          <rPr>
            <b/>
            <sz val="9"/>
            <color indexed="81"/>
            <rFont val="Tahoma"/>
            <family val="2"/>
            <charset val="238"/>
          </rPr>
          <t>Kocsis Zsuzsanna:</t>
        </r>
        <r>
          <rPr>
            <sz val="9"/>
            <color indexed="81"/>
            <rFont val="Tahoma"/>
            <family val="2"/>
            <charset val="238"/>
          </rPr>
          <t xml:space="preserve">
Egyszeri díj</t>
        </r>
      </text>
    </comment>
    <comment ref="F46" authorId="0">
      <text>
        <r>
          <rPr>
            <b/>
            <sz val="9"/>
            <color indexed="81"/>
            <rFont val="Tahoma"/>
            <family val="2"/>
            <charset val="238"/>
          </rPr>
          <t>Kocsis Zsuzsanna:</t>
        </r>
        <r>
          <rPr>
            <sz val="9"/>
            <color indexed="81"/>
            <rFont val="Tahoma"/>
            <family val="2"/>
            <charset val="238"/>
          </rPr>
          <t xml:space="preserve">
megrendeltük?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238"/>
          </rPr>
          <t>Kocsis Zsuzsanna:</t>
        </r>
        <r>
          <rPr>
            <sz val="9"/>
            <color indexed="81"/>
            <rFont val="Tahoma"/>
            <family val="2"/>
            <charset val="238"/>
          </rPr>
          <t xml:space="preserve">
2019.04.14-2020.09.30</t>
        </r>
      </text>
    </comment>
  </commentList>
</comments>
</file>

<file path=xl/sharedStrings.xml><?xml version="1.0" encoding="utf-8"?>
<sst xmlns="http://schemas.openxmlformats.org/spreadsheetml/2006/main" count="487" uniqueCount="195">
  <si>
    <t>Megjegyzés</t>
  </si>
  <si>
    <t>OKFON Zrt. (Buzsáki Attila vezérigazgató, FAKSZ)</t>
  </si>
  <si>
    <t>Kezelőszervi megállapodás</t>
  </si>
  <si>
    <t>Miniszterelnökség és HHÜ</t>
  </si>
  <si>
    <t>Megbízási szerződés</t>
  </si>
  <si>
    <t>folyamatban</t>
  </si>
  <si>
    <t>DO TO program</t>
  </si>
  <si>
    <t>Sárközy Rődl és Partner Ügyvédi Iroda</t>
  </si>
  <si>
    <t>Aláírva</t>
  </si>
  <si>
    <t>papír OK, elektronikus OK</t>
  </si>
  <si>
    <t>szerződés</t>
  </si>
  <si>
    <t>HHÜ/28/1 (2019)</t>
  </si>
  <si>
    <r>
      <t xml:space="preserve">papír OK, elektronikus </t>
    </r>
    <r>
      <rPr>
        <sz val="11"/>
        <color rgb="FFFF0000"/>
        <rFont val="Calibri"/>
        <family val="2"/>
        <charset val="238"/>
        <scheme val="minor"/>
      </rPr>
      <t>NINCS</t>
    </r>
  </si>
  <si>
    <t>HHÜ/55/1 (2019)</t>
  </si>
  <si>
    <t>HHÜ/56/1 (2019)</t>
  </si>
  <si>
    <t xml:space="preserve">Cech Ügyvédi Iroda </t>
  </si>
  <si>
    <t>Zip 2000 Kft</t>
  </si>
  <si>
    <t>HSSC Kft.</t>
  </si>
  <si>
    <t>HHÜ/57/1 (2019)</t>
  </si>
  <si>
    <t>Felbontva</t>
  </si>
  <si>
    <t>Közbeszerzési eljárások teljeskörű lebonyolítása (képviselet ellátása jogorvoslati eljárás során), Beszerzési eljárások lebonyolításához sztenderd eljárások, dokumentumok, tartalmi formai követelmények kidolgozása,Közbeszerzési tanácsadás</t>
  </si>
  <si>
    <t>Státusz</t>
  </si>
  <si>
    <t>Iktatószám</t>
  </si>
  <si>
    <t>Partner</t>
  </si>
  <si>
    <t>Tárgya</t>
  </si>
  <si>
    <t>Hatályos</t>
  </si>
  <si>
    <t>Sorsz</t>
  </si>
  <si>
    <t>Típus</t>
  </si>
  <si>
    <t xml:space="preserve">Kezdete </t>
  </si>
  <si>
    <t>Vége</t>
  </si>
  <si>
    <t xml:space="preserve">határozatlan </t>
  </si>
  <si>
    <t>Szerződés összege</t>
  </si>
  <si>
    <t>Nettó</t>
  </si>
  <si>
    <t>Bruttó</t>
  </si>
  <si>
    <t>Gyakoriság</t>
  </si>
  <si>
    <t>Mennyiségi egység</t>
  </si>
  <si>
    <t>Volumen</t>
  </si>
  <si>
    <t>Áfa</t>
  </si>
  <si>
    <t>Ft/óra</t>
  </si>
  <si>
    <t>Igény szerint</t>
  </si>
  <si>
    <t>változó</t>
  </si>
  <si>
    <t>Melléklet szerint az eljárástípusok díjazása</t>
  </si>
  <si>
    <t>Szolgáltatási szerződés</t>
  </si>
  <si>
    <t>Ft/hónap</t>
  </si>
  <si>
    <t>havi</t>
  </si>
  <si>
    <t>fix</t>
  </si>
  <si>
    <t>Kontrolling</t>
  </si>
  <si>
    <t>Bérszámfejtés</t>
  </si>
  <si>
    <t>Ft/munkavállaló</t>
  </si>
  <si>
    <t>Szerződésen kívüli szolgáltatás</t>
  </si>
  <si>
    <t>Személyügyi feladatok ellátása</t>
  </si>
  <si>
    <t>Pénzügyi-számviteli szolgáltatás</t>
  </si>
  <si>
    <t>Ügyvédi megbízási kretszerződés</t>
  </si>
  <si>
    <t>HHÜ/61/1 (2019)</t>
  </si>
  <si>
    <t>Jogi tanácsadás</t>
  </si>
  <si>
    <t>Megbízási szerződés jogi szolgáltatásra</t>
  </si>
  <si>
    <t>Magyar Honvédség Egészségügyi Központ</t>
  </si>
  <si>
    <t>Foglalkozás-Egészségügyi Szerződés</t>
  </si>
  <si>
    <t>HHÜ/71/1(2019)</t>
  </si>
  <si>
    <t>Foglalkozás-egészségügyi szolgáltatás</t>
  </si>
  <si>
    <t>Beszerzés típusa</t>
  </si>
  <si>
    <t>Három árajánlattal</t>
  </si>
  <si>
    <t>459/2016. (XII.23.) Korm rendelet 3. § (1) a) pontjára és a 2015. évi CXLIII. tv. 111.§ d) pontjára hivatkozással három árajánlat nélkül</t>
  </si>
  <si>
    <t>Ügyvédi megbízási keretszerződés</t>
  </si>
  <si>
    <t>459/2016. (XII.23.) Korm rendelet 3. § (1) a) pontjára és a 2015. évi CXLIII. tv. 111.§ c) pontjára hivatkozással három árajánlat nélkül</t>
  </si>
  <si>
    <t>Melléklet szerint az eljárástípusok díjazása                459/2016. (XII.23.) Korm rendelet 3. § (1) a) pontjára és a 2015. évi CXLIII. tv. 111.§ c) pontjára hivatkozással három árajánlat nélkül</t>
  </si>
  <si>
    <t>Nem releváns</t>
  </si>
  <si>
    <t xml:space="preserve">IFM </t>
  </si>
  <si>
    <t xml:space="preserve">Adomány </t>
  </si>
  <si>
    <t xml:space="preserve">Három árajánlattal </t>
  </si>
  <si>
    <t xml:space="preserve">folyamatban </t>
  </si>
  <si>
    <t>Szerződés az éves beszámoló könyvvizsgálatáról</t>
  </si>
  <si>
    <t>Éves beszámoló és könyvvizsgálat</t>
  </si>
  <si>
    <t>Rödl &amp; Partner
Könyvvizsgáló és Adótanácsadó Kft.</t>
  </si>
  <si>
    <t>IFM</t>
  </si>
  <si>
    <t>Bruttó díj</t>
  </si>
  <si>
    <t>2019.07.30-ig kifizetett összeg</t>
  </si>
  <si>
    <t xml:space="preserve"> - </t>
  </si>
  <si>
    <t>2020. áprilsi 15-ével megszűnt</t>
  </si>
  <si>
    <t>Adományozási szerződés</t>
  </si>
  <si>
    <t>Porsche Hungaria</t>
  </si>
  <si>
    <t>Adományozási megállapodás</t>
  </si>
  <si>
    <t>Pénzbeli támogatás</t>
  </si>
  <si>
    <t>-</t>
  </si>
  <si>
    <t>Institut pre pracu, vzdelavanie a rodinu (Munkaügyi, Oktatási és Családi Intézet, angol neve: Work, Family and Educational Institut)</t>
  </si>
  <si>
    <t>HHÜ/72/1 (2019)</t>
  </si>
  <si>
    <t>HHÜ/164/1 (2019)</t>
  </si>
  <si>
    <t>a) Elemző tanulmány készítése b) Havi jelentés készítése c) részvétel a "2. Nemzetközi Konferencia a Keresztényüldözésről" szervezésében</t>
  </si>
  <si>
    <t>12500 EUR</t>
  </si>
  <si>
    <t>RBVIT Bt.</t>
  </si>
  <si>
    <t>HHÜ/012/2/GSZI/K/E001 (2020)</t>
  </si>
  <si>
    <t>Informatikai rendszer kialakítása és a DOTO rendszer IT technikai előkészítése</t>
  </si>
  <si>
    <t>Ft/mérnöknap</t>
  </si>
  <si>
    <t>6-8 nap</t>
  </si>
  <si>
    <t>Muland Investment Ltd.</t>
  </si>
  <si>
    <t>HHÜ/93/1 (2019)</t>
  </si>
  <si>
    <t>Egyedi információ szolgáltatás</t>
  </si>
  <si>
    <t>10 % jutalék, euróban a behozott adományok után</t>
  </si>
  <si>
    <t>Lejárt</t>
  </si>
  <si>
    <t>S.C. IRIS TOURISM SRL</t>
  </si>
  <si>
    <t>HHÜ/148/1/VIG/K/E001 (2020)</t>
  </si>
  <si>
    <t>2020. július 21-26 közötti időszakbn, a XXXI. Bálványosi Nyári Szabadegyetem és Diáktábor idejére szállás és reggeli ellátás biztostítása.</t>
  </si>
  <si>
    <t>2125 EUR</t>
  </si>
  <si>
    <t>2020.06.24-én felbontva pandémia miatt</t>
  </si>
  <si>
    <t>Terrorelhárítási Központ</t>
  </si>
  <si>
    <t>Együttműködési megállapodás</t>
  </si>
  <si>
    <t>Szakmai tanácsadás személyi biztonsággal összefüggésben</t>
  </si>
  <si>
    <t>Magyar Ökumenikus Segélyszervezet</t>
  </si>
  <si>
    <t>Együttműködési keretmegállapodás</t>
  </si>
  <si>
    <t>HHÜ/73/1 (2019)</t>
  </si>
  <si>
    <t>Stratégiai együttműködés</t>
  </si>
  <si>
    <t>Magyar Kolping Szövetség</t>
  </si>
  <si>
    <t>Megállapodás</t>
  </si>
  <si>
    <t>A szíriai Latakia városában épülő, szír ortodox közösségi ház berendezéséhez, felszereléséhez, valamint üzemeltetéséhez nyújtott adomány</t>
  </si>
  <si>
    <t>1 M Ft működési célú adomány a HHÜ-nek, 9M Ft céladomány</t>
  </si>
  <si>
    <t>megvalósításig</t>
  </si>
  <si>
    <t>Miniszterelnökség</t>
  </si>
  <si>
    <t>Támogatási szerződés</t>
  </si>
  <si>
    <t>HHÜ/162/1 (2019)</t>
  </si>
  <si>
    <t>HHÜ/162/2 (2019)</t>
  </si>
  <si>
    <t>HHÜ/069/1/VIG/B/E001 (2020)</t>
  </si>
  <si>
    <t>HHÜ 2020. évi szakmai feladatai ellátásának támogatása</t>
  </si>
  <si>
    <t>Márki Gábor e.v.</t>
  </si>
  <si>
    <t>HHÜ/090/01/VIG/K/E001 (2020)</t>
  </si>
  <si>
    <t>Tanácsadói szolgáltatások</t>
  </si>
  <si>
    <t>Mercarius Flottakezelő Kft.</t>
  </si>
  <si>
    <t>Gépjármű flottakezelés</t>
  </si>
  <si>
    <t>HHÜ/169/1 (2019)</t>
  </si>
  <si>
    <t>Szerződés</t>
  </si>
  <si>
    <t>Silver Dragon Kft.</t>
  </si>
  <si>
    <t>HHÜ/117/1/VIG/K/E001 (2020)</t>
  </si>
  <si>
    <t>2 db VPS havi díjas bérlete 2020.03.10-től</t>
  </si>
  <si>
    <t>birtokba adástól számítva 12 hónap</t>
  </si>
  <si>
    <t>"KALKULUS" Németh és Társa Könyvvizsgáló és Pénzügyi Tanácsadó Kft.</t>
  </si>
  <si>
    <t>Könyvvizsgálati megbízási szerződés</t>
  </si>
  <si>
    <t>2019. év könyvvizsgálata</t>
  </si>
  <si>
    <t>Ft</t>
  </si>
  <si>
    <t>egyszeri</t>
  </si>
  <si>
    <t>Könyvvizsgálat lezárásáig</t>
  </si>
  <si>
    <t>Emberi Erőforrás Támogatáskezelő</t>
  </si>
  <si>
    <t>HHÜ/265/1/VIG/B/E001 (2020)</t>
  </si>
  <si>
    <t>Szakmai együttműködés a "jó gyakorlat" átvétele érdekében</t>
  </si>
  <si>
    <t>GCN GRÉMIUM CONSULTING Vezetési Tanácsadó, Kutató és Fejlesztő Kft.</t>
  </si>
  <si>
    <t>HHÜ/357/6/GSZI/H/E001 (2020)</t>
  </si>
  <si>
    <t>Üzletviteli tanácsadás és humán erőforrás szakértés</t>
  </si>
  <si>
    <t>MOL Nyrt.</t>
  </si>
  <si>
    <t>Egyedi szerződés</t>
  </si>
  <si>
    <t>HHÜ/137/1 (2019)</t>
  </si>
  <si>
    <t>Üzemanyag</t>
  </si>
  <si>
    <t>Hitelkeret bruttó 300.000 Ft</t>
  </si>
  <si>
    <t>HHÜ/004/1/GSZI/B/E001 (2020)</t>
  </si>
  <si>
    <t>HHÜ 2019. évi szakmai feladatai ellátásának támogatása</t>
  </si>
  <si>
    <t>GIRO Elszámolásforgalmi Zrt.</t>
  </si>
  <si>
    <t>Girodirect szolgáltatási szerződés</t>
  </si>
  <si>
    <t>Informatikai rendszer biztosítása</t>
  </si>
  <si>
    <t>GiroLock szolgáltatási szerződés</t>
  </si>
  <si>
    <t>Tanúsítvány kibocsátása felhasználók számára</t>
  </si>
  <si>
    <t>NISZ Zrt.</t>
  </si>
  <si>
    <t>Egyedi szolgáltatási megállapodás</t>
  </si>
  <si>
    <t>Informatikai szolgáltatások nyújtása</t>
  </si>
  <si>
    <t>Honlap</t>
  </si>
  <si>
    <t>Egyszeri díj + fix havidíj</t>
  </si>
  <si>
    <t>Drabos Ügyvédi Iroda</t>
  </si>
  <si>
    <t>Ügyvédi megbízási szerződés</t>
  </si>
  <si>
    <t>HHÜ/153/3/GSZI/B/E001 (2020)</t>
  </si>
  <si>
    <t>Ügyvédi feladatok ellátása</t>
  </si>
  <si>
    <t>ERSTE Bank Zrt.</t>
  </si>
  <si>
    <t>Pénzforgalmi bankszámlaszerződés</t>
  </si>
  <si>
    <t>EuroAtlantic Tanácsadó és Befektetési Kft.</t>
  </si>
  <si>
    <t>Megbízási keretszerződés</t>
  </si>
  <si>
    <t>Forrásbevonási és kockázatelemzési tanácsadás</t>
  </si>
  <si>
    <t>30 hónap</t>
  </si>
  <si>
    <t>30 hónap, vagy 60M Ft kifizetéséig</t>
  </si>
  <si>
    <t>revisionSOFT Kft.</t>
  </si>
  <si>
    <t>Belső ellenőrzési feladatok ellátása, a függetlenített belső ellenőrzési rendszer kiépítése</t>
  </si>
  <si>
    <t>negyedéves</t>
  </si>
  <si>
    <t>Belső kontroll rendszer kiépítése</t>
  </si>
  <si>
    <t>Magyar Államkincstár</t>
  </si>
  <si>
    <t>Dublinszky Kft.</t>
  </si>
  <si>
    <t>A-Geni Kft.</t>
  </si>
  <si>
    <t>IFRS szerinti újrakönyvelés</t>
  </si>
  <si>
    <t>2020. és 2021. év könyvvizsgálata</t>
  </si>
  <si>
    <t>Hungária Med-M Kft.</t>
  </si>
  <si>
    <t>Folyamatban</t>
  </si>
  <si>
    <t>Eseti szolgáltatás</t>
  </si>
  <si>
    <t>Forrás.SQL program havidíj</t>
  </si>
  <si>
    <t>Forrás rendszer bevezetésének előkészítése</t>
  </si>
  <si>
    <t>Forrás rendszer eseti helyszíni támogatás-szolgáltatás (opcionális)</t>
  </si>
  <si>
    <t>Veres Zsolt E.V.</t>
  </si>
  <si>
    <t>Tűz- és munkavédelmi feladatok ellátására</t>
  </si>
  <si>
    <t>Pénzforgalmi bankszámlaszerződés (EUR)</t>
  </si>
  <si>
    <t>Pénzforgalmi bankszámlaszerződés (USD)</t>
  </si>
  <si>
    <t>HHÜ/051/1/GSZI/B/001</t>
  </si>
  <si>
    <t>Pénzforgalmi számlaszerződés</t>
  </si>
  <si>
    <t>Csak másolati példány van nálunk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</si>
</sst>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F_t_-;\-* #,##0\ _F_t_-;_-* &quot;-&quot;\ _F_t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Garamond"/>
      <family val="1"/>
      <charset val="238"/>
    </font>
    <font>
      <sz val="12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41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1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1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1" fontId="0" fillId="0" borderId="8" xfId="0" applyNumberFormat="1" applyBorder="1" applyAlignment="1">
      <alignment horizontal="center" vertical="center" wrapText="1"/>
    </xf>
    <xf numFmtId="41" fontId="0" fillId="0" borderId="10" xfId="0" applyNumberFormat="1" applyBorder="1" applyAlignment="1">
      <alignment horizontal="center" vertical="center" wrapText="1"/>
    </xf>
    <xf numFmtId="41" fontId="0" fillId="0" borderId="3" xfId="0" applyNumberFormat="1" applyBorder="1" applyAlignment="1">
      <alignment horizontal="center" vertical="center" wrapText="1"/>
    </xf>
    <xf numFmtId="41" fontId="0" fillId="0" borderId="4" xfId="0" applyNumberFormat="1" applyBorder="1" applyAlignment="1">
      <alignment horizontal="center" vertical="center" wrapText="1"/>
    </xf>
    <xf numFmtId="41" fontId="0" fillId="0" borderId="5" xfId="0" applyNumberFormat="1" applyBorder="1" applyAlignment="1">
      <alignment horizontal="center" vertical="center" wrapText="1"/>
    </xf>
    <xf numFmtId="41" fontId="0" fillId="0" borderId="7" xfId="0" applyNumberForma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14" fontId="3" fillId="3" borderId="23" xfId="0" applyNumberFormat="1" applyFont="1" applyFill="1" applyBorder="1" applyAlignment="1">
      <alignment horizontal="center" vertical="center" wrapText="1"/>
    </xf>
    <xf numFmtId="14" fontId="3" fillId="3" borderId="24" xfId="0" applyNumberFormat="1" applyFont="1" applyFill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vertical="center" wrapText="1"/>
    </xf>
    <xf numFmtId="14" fontId="3" fillId="0" borderId="20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2" borderId="16" xfId="0" applyFill="1" applyBorder="1" applyAlignment="1">
      <alignment horizontal="center"/>
    </xf>
    <xf numFmtId="14" fontId="3" fillId="0" borderId="8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3" borderId="24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14" fontId="3" fillId="0" borderId="30" xfId="0" applyNumberFormat="1" applyFont="1" applyBorder="1" applyAlignment="1">
      <alignment horizontal="center" vertical="center" wrapText="1"/>
    </xf>
    <xf numFmtId="14" fontId="3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4" fontId="3" fillId="3" borderId="21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14" fontId="3" fillId="3" borderId="17" xfId="0" applyNumberFormat="1" applyFont="1" applyFill="1" applyBorder="1" applyAlignment="1">
      <alignment vertical="center" wrapText="1"/>
    </xf>
    <xf numFmtId="14" fontId="3" fillId="3" borderId="35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14" fontId="3" fillId="3" borderId="20" xfId="0" applyNumberFormat="1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41" fontId="0" fillId="0" borderId="41" xfId="0" applyNumberFormat="1" applyBorder="1" applyAlignment="1">
      <alignment horizontal="center" vertical="center" wrapText="1"/>
    </xf>
    <xf numFmtId="41" fontId="0" fillId="0" borderId="42" xfId="0" applyNumberFormat="1" applyBorder="1" applyAlignment="1">
      <alignment horizontal="center" vertical="center" wrapText="1"/>
    </xf>
    <xf numFmtId="41" fontId="3" fillId="0" borderId="37" xfId="0" applyNumberFormat="1" applyFont="1" applyBorder="1" applyAlignment="1">
      <alignment horizontal="center" vertical="center" wrapText="1"/>
    </xf>
    <xf numFmtId="41" fontId="3" fillId="0" borderId="33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1" fontId="3" fillId="0" borderId="17" xfId="0" applyNumberFormat="1" applyFont="1" applyBorder="1" applyAlignment="1">
      <alignment vertical="center" wrapText="1"/>
    </xf>
    <xf numFmtId="41" fontId="3" fillId="0" borderId="20" xfId="0" applyNumberFormat="1" applyFont="1" applyBorder="1" applyAlignment="1">
      <alignment vertical="center" wrapText="1"/>
    </xf>
    <xf numFmtId="41" fontId="3" fillId="0" borderId="18" xfId="0" applyNumberFormat="1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3" fillId="4" borderId="18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41" fontId="0" fillId="0" borderId="5" xfId="0" applyNumberFormat="1" applyFill="1" applyBorder="1" applyAlignment="1">
      <alignment horizontal="center" vertical="center" wrapText="1"/>
    </xf>
    <xf numFmtId="41" fontId="0" fillId="0" borderId="6" xfId="0" applyNumberFormat="1" applyFill="1" applyBorder="1" applyAlignment="1">
      <alignment horizontal="center" vertical="center" wrapText="1"/>
    </xf>
    <xf numFmtId="41" fontId="0" fillId="0" borderId="7" xfId="0" applyNumberForma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14" fontId="0" fillId="0" borderId="7" xfId="0" applyNumberForma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0" xfId="0" applyFill="1"/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14" fontId="3" fillId="3" borderId="24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3" fillId="0" borderId="39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4" fontId="3" fillId="0" borderId="39" xfId="0" applyNumberFormat="1" applyFont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0" xfId="0" applyFont="1" applyFill="1" applyBorder="1" applyAlignment="1">
      <alignment vertical="center" wrapText="1"/>
    </xf>
    <xf numFmtId="0" fontId="7" fillId="0" borderId="40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7" fillId="0" borderId="4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1" fontId="7" fillId="0" borderId="33" xfId="0" applyNumberFormat="1" applyFont="1" applyBorder="1" applyAlignment="1">
      <alignment horizontal="center" vertical="center" wrapText="1"/>
    </xf>
    <xf numFmtId="41" fontId="7" fillId="0" borderId="38" xfId="0" applyNumberFormat="1" applyFont="1" applyBorder="1" applyAlignment="1">
      <alignment horizontal="center" vertical="center" wrapText="1"/>
    </xf>
    <xf numFmtId="41" fontId="7" fillId="0" borderId="34" xfId="0" applyNumberFormat="1" applyFont="1" applyBorder="1" applyAlignment="1">
      <alignment horizontal="center" vertical="center" wrapText="1"/>
    </xf>
    <xf numFmtId="41" fontId="7" fillId="0" borderId="15" xfId="0" applyNumberFormat="1" applyFont="1" applyBorder="1" applyAlignment="1">
      <alignment horizontal="center" vertical="center" wrapText="1"/>
    </xf>
    <xf numFmtId="41" fontId="7" fillId="0" borderId="27" xfId="0" applyNumberFormat="1" applyFont="1" applyBorder="1" applyAlignment="1">
      <alignment horizontal="center" vertical="center" wrapText="1"/>
    </xf>
    <xf numFmtId="41" fontId="7" fillId="0" borderId="25" xfId="0" applyNumberFormat="1" applyFont="1" applyBorder="1" applyAlignment="1">
      <alignment horizontal="center" vertical="center" wrapText="1"/>
    </xf>
    <xf numFmtId="41" fontId="7" fillId="0" borderId="51" xfId="0" applyNumberFormat="1" applyFont="1" applyBorder="1" applyAlignment="1">
      <alignment horizontal="center" vertical="center" wrapText="1"/>
    </xf>
    <xf numFmtId="41" fontId="7" fillId="0" borderId="16" xfId="0" applyNumberFormat="1" applyFont="1" applyBorder="1" applyAlignment="1">
      <alignment horizontal="center" vertical="center" wrapText="1"/>
    </xf>
    <xf numFmtId="41" fontId="7" fillId="0" borderId="17" xfId="0" applyNumberFormat="1" applyFont="1" applyBorder="1" applyAlignment="1">
      <alignment horizontal="center" vertical="center" wrapText="1"/>
    </xf>
    <xf numFmtId="41" fontId="7" fillId="0" borderId="20" xfId="0" applyNumberFormat="1" applyFont="1" applyBorder="1" applyAlignment="1">
      <alignment horizontal="center" vertical="center" wrapText="1"/>
    </xf>
    <xf numFmtId="41" fontId="7" fillId="0" borderId="18" xfId="0" applyNumberFormat="1" applyFont="1" applyBorder="1" applyAlignment="1">
      <alignment horizontal="center" vertical="center" wrapText="1"/>
    </xf>
    <xf numFmtId="41" fontId="7" fillId="0" borderId="28" xfId="0" applyNumberFormat="1" applyFont="1" applyBorder="1" applyAlignment="1">
      <alignment horizontal="center" vertical="center" wrapText="1"/>
    </xf>
    <xf numFmtId="41" fontId="7" fillId="0" borderId="40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topLeftCell="A10" zoomScale="87" zoomScaleNormal="87" workbookViewId="0">
      <selection activeCell="A6" sqref="A1:XFD1048576"/>
    </sheetView>
  </sheetViews>
  <sheetFormatPr defaultRowHeight="15" x14ac:dyDescent="0.25"/>
  <cols>
    <col min="2" max="2" width="31.28515625" customWidth="1"/>
    <col min="3" max="3" width="24" customWidth="1"/>
    <col min="4" max="4" width="32.42578125" bestFit="1" customWidth="1"/>
    <col min="5" max="5" width="14.7109375" customWidth="1"/>
    <col min="6" max="6" width="47.5703125" customWidth="1"/>
    <col min="7" max="8" width="19.140625" style="1" customWidth="1"/>
    <col min="9" max="9" width="18.28515625" style="1" customWidth="1"/>
    <col min="10" max="10" width="18.42578125" style="1" customWidth="1"/>
    <col min="11" max="11" width="16.7109375" style="1" customWidth="1"/>
    <col min="12" max="12" width="16.5703125" style="1" customWidth="1"/>
    <col min="13" max="13" width="17.85546875" style="1" customWidth="1"/>
    <col min="14" max="15" width="17.5703125" style="1" customWidth="1"/>
    <col min="16" max="16" width="19.7109375" customWidth="1"/>
  </cols>
  <sheetData>
    <row r="1" spans="1:16" ht="16.5" thickBot="1" x14ac:dyDescent="0.3">
      <c r="A1" s="131" t="s">
        <v>26</v>
      </c>
      <c r="B1" s="131" t="s">
        <v>23</v>
      </c>
      <c r="C1" s="126" t="s">
        <v>27</v>
      </c>
      <c r="D1" s="131" t="s">
        <v>22</v>
      </c>
      <c r="E1" s="126" t="s">
        <v>21</v>
      </c>
      <c r="F1" s="131" t="s">
        <v>24</v>
      </c>
      <c r="G1" s="128" t="s">
        <v>31</v>
      </c>
      <c r="H1" s="129"/>
      <c r="I1" s="130"/>
      <c r="J1" s="126" t="s">
        <v>35</v>
      </c>
      <c r="K1" s="131" t="s">
        <v>34</v>
      </c>
      <c r="L1" s="126" t="s">
        <v>36</v>
      </c>
      <c r="M1" s="135" t="s">
        <v>25</v>
      </c>
      <c r="N1" s="136"/>
      <c r="O1" s="133" t="s">
        <v>0</v>
      </c>
    </row>
    <row r="2" spans="1:16" s="1" customFormat="1" ht="16.5" thickBot="1" x14ac:dyDescent="0.3">
      <c r="A2" s="132"/>
      <c r="B2" s="132"/>
      <c r="C2" s="127"/>
      <c r="D2" s="132"/>
      <c r="E2" s="127"/>
      <c r="F2" s="132"/>
      <c r="G2" s="12" t="s">
        <v>32</v>
      </c>
      <c r="H2" s="10" t="s">
        <v>37</v>
      </c>
      <c r="I2" s="13" t="s">
        <v>33</v>
      </c>
      <c r="J2" s="127"/>
      <c r="K2" s="132"/>
      <c r="L2" s="127"/>
      <c r="M2" s="11" t="s">
        <v>28</v>
      </c>
      <c r="N2" s="47" t="s">
        <v>29</v>
      </c>
      <c r="O2" s="134"/>
    </row>
    <row r="3" spans="1:16" ht="94.5" x14ac:dyDescent="0.25">
      <c r="A3" s="21">
        <v>1</v>
      </c>
      <c r="B3" s="27" t="s">
        <v>1</v>
      </c>
      <c r="C3" s="24" t="s">
        <v>4</v>
      </c>
      <c r="D3" s="27" t="s">
        <v>11</v>
      </c>
      <c r="E3" s="31" t="s">
        <v>8</v>
      </c>
      <c r="F3" s="35" t="s">
        <v>20</v>
      </c>
      <c r="G3" s="14">
        <v>15000</v>
      </c>
      <c r="H3" s="8">
        <f>G3*0.27</f>
        <v>4050.0000000000005</v>
      </c>
      <c r="I3" s="15">
        <f>G3+H3</f>
        <v>19050</v>
      </c>
      <c r="J3" s="38" t="s">
        <v>38</v>
      </c>
      <c r="K3" s="41" t="s">
        <v>39</v>
      </c>
      <c r="L3" s="38" t="s">
        <v>40</v>
      </c>
      <c r="M3" s="48">
        <v>43636</v>
      </c>
      <c r="N3" s="9" t="s">
        <v>30</v>
      </c>
      <c r="O3" s="44" t="s">
        <v>41</v>
      </c>
      <c r="P3" s="2" t="s">
        <v>12</v>
      </c>
    </row>
    <row r="4" spans="1:16" ht="30" x14ac:dyDescent="0.25">
      <c r="A4" s="22">
        <v>2</v>
      </c>
      <c r="B4" s="52" t="s">
        <v>2</v>
      </c>
      <c r="C4" s="25" t="s">
        <v>128</v>
      </c>
      <c r="D4" s="28" t="s">
        <v>13</v>
      </c>
      <c r="E4" s="32" t="s">
        <v>8</v>
      </c>
      <c r="F4" s="36" t="s">
        <v>3</v>
      </c>
      <c r="G4" s="16">
        <v>0</v>
      </c>
      <c r="H4" s="4">
        <v>0</v>
      </c>
      <c r="I4" s="17">
        <v>0</v>
      </c>
      <c r="J4" s="39"/>
      <c r="K4" s="42"/>
      <c r="L4" s="39"/>
      <c r="M4" s="49">
        <v>43642</v>
      </c>
      <c r="N4" s="5" t="s">
        <v>30</v>
      </c>
      <c r="O4" s="45"/>
      <c r="P4" s="3" t="s">
        <v>9</v>
      </c>
    </row>
    <row r="5" spans="1:16" s="1" customFormat="1" ht="30" x14ac:dyDescent="0.25">
      <c r="A5" s="22">
        <v>3</v>
      </c>
      <c r="B5" s="52" t="s">
        <v>15</v>
      </c>
      <c r="C5" s="25" t="s">
        <v>4</v>
      </c>
      <c r="D5" s="29" t="s">
        <v>14</v>
      </c>
      <c r="E5" s="33" t="s">
        <v>19</v>
      </c>
      <c r="F5" s="37" t="s">
        <v>55</v>
      </c>
      <c r="G5" s="16">
        <v>25000</v>
      </c>
      <c r="H5" s="4">
        <f t="shared" ref="H5:H11" si="0">G5*0.27</f>
        <v>6750</v>
      </c>
      <c r="I5" s="17">
        <f t="shared" ref="I5:I11" si="1">G5+H5</f>
        <v>31750</v>
      </c>
      <c r="J5" s="39" t="s">
        <v>38</v>
      </c>
      <c r="K5" s="42" t="s">
        <v>39</v>
      </c>
      <c r="L5" s="39" t="s">
        <v>40</v>
      </c>
      <c r="M5" s="49">
        <v>43614</v>
      </c>
      <c r="N5" s="50">
        <v>43657</v>
      </c>
      <c r="O5" s="45"/>
      <c r="P5" s="2" t="s">
        <v>12</v>
      </c>
    </row>
    <row r="6" spans="1:16" ht="15.75" x14ac:dyDescent="0.25">
      <c r="A6" s="119">
        <v>4</v>
      </c>
      <c r="B6" s="121" t="s">
        <v>17</v>
      </c>
      <c r="C6" s="120" t="s">
        <v>42</v>
      </c>
      <c r="D6" s="122" t="s">
        <v>18</v>
      </c>
      <c r="E6" s="123" t="s">
        <v>8</v>
      </c>
      <c r="F6" s="37" t="s">
        <v>51</v>
      </c>
      <c r="G6" s="16">
        <v>250000</v>
      </c>
      <c r="H6" s="4">
        <f t="shared" si="0"/>
        <v>67500</v>
      </c>
      <c r="I6" s="17">
        <f t="shared" si="1"/>
        <v>317500</v>
      </c>
      <c r="J6" s="39" t="s">
        <v>43</v>
      </c>
      <c r="K6" s="42" t="s">
        <v>44</v>
      </c>
      <c r="L6" s="39" t="s">
        <v>45</v>
      </c>
      <c r="M6" s="124">
        <v>43556</v>
      </c>
      <c r="N6" s="125">
        <v>43830</v>
      </c>
      <c r="O6" s="45"/>
      <c r="P6" s="2"/>
    </row>
    <row r="7" spans="1:16" s="1" customFormat="1" ht="15.75" x14ac:dyDescent="0.25">
      <c r="A7" s="119"/>
      <c r="B7" s="121"/>
      <c r="C7" s="120"/>
      <c r="D7" s="122"/>
      <c r="E7" s="123"/>
      <c r="F7" s="37" t="s">
        <v>50</v>
      </c>
      <c r="G7" s="16">
        <v>60000</v>
      </c>
      <c r="H7" s="4">
        <f t="shared" si="0"/>
        <v>16200.000000000002</v>
      </c>
      <c r="I7" s="17">
        <f t="shared" si="1"/>
        <v>76200</v>
      </c>
      <c r="J7" s="39" t="s">
        <v>43</v>
      </c>
      <c r="K7" s="42" t="s">
        <v>44</v>
      </c>
      <c r="L7" s="39" t="s">
        <v>45</v>
      </c>
      <c r="M7" s="124"/>
      <c r="N7" s="125"/>
      <c r="O7" s="45"/>
      <c r="P7" s="2"/>
    </row>
    <row r="8" spans="1:16" s="1" customFormat="1" ht="15.75" x14ac:dyDescent="0.25">
      <c r="A8" s="119"/>
      <c r="B8" s="121"/>
      <c r="C8" s="120"/>
      <c r="D8" s="122"/>
      <c r="E8" s="123"/>
      <c r="F8" s="37" t="s">
        <v>46</v>
      </c>
      <c r="G8" s="16">
        <v>100000</v>
      </c>
      <c r="H8" s="4">
        <f t="shared" si="0"/>
        <v>27000</v>
      </c>
      <c r="I8" s="17">
        <f t="shared" si="1"/>
        <v>127000</v>
      </c>
      <c r="J8" s="39" t="s">
        <v>43</v>
      </c>
      <c r="K8" s="42" t="s">
        <v>44</v>
      </c>
      <c r="L8" s="39" t="s">
        <v>45</v>
      </c>
      <c r="M8" s="124"/>
      <c r="N8" s="125"/>
      <c r="O8" s="45"/>
      <c r="P8" s="2"/>
    </row>
    <row r="9" spans="1:16" s="1" customFormat="1" ht="15.75" x14ac:dyDescent="0.25">
      <c r="A9" s="119"/>
      <c r="B9" s="121"/>
      <c r="C9" s="120"/>
      <c r="D9" s="122"/>
      <c r="E9" s="123"/>
      <c r="F9" s="37" t="s">
        <v>47</v>
      </c>
      <c r="G9" s="16">
        <v>3500</v>
      </c>
      <c r="H9" s="4">
        <f t="shared" si="0"/>
        <v>945.00000000000011</v>
      </c>
      <c r="I9" s="17">
        <f t="shared" si="1"/>
        <v>4445</v>
      </c>
      <c r="J9" s="39" t="s">
        <v>48</v>
      </c>
      <c r="K9" s="42" t="s">
        <v>44</v>
      </c>
      <c r="L9" s="39" t="s">
        <v>40</v>
      </c>
      <c r="M9" s="124"/>
      <c r="N9" s="125"/>
      <c r="O9" s="45"/>
      <c r="P9" s="2"/>
    </row>
    <row r="10" spans="1:16" s="1" customFormat="1" ht="15.75" x14ac:dyDescent="0.25">
      <c r="A10" s="119"/>
      <c r="B10" s="121"/>
      <c r="C10" s="120"/>
      <c r="D10" s="122"/>
      <c r="E10" s="123"/>
      <c r="F10" s="37" t="s">
        <v>49</v>
      </c>
      <c r="G10" s="16">
        <v>8500</v>
      </c>
      <c r="H10" s="4">
        <f t="shared" si="0"/>
        <v>2295</v>
      </c>
      <c r="I10" s="17">
        <f t="shared" si="1"/>
        <v>10795</v>
      </c>
      <c r="J10" s="39" t="s">
        <v>38</v>
      </c>
      <c r="K10" s="42" t="s">
        <v>39</v>
      </c>
      <c r="L10" s="39" t="s">
        <v>40</v>
      </c>
      <c r="M10" s="124"/>
      <c r="N10" s="125"/>
      <c r="O10" s="45"/>
      <c r="P10" s="2"/>
    </row>
    <row r="11" spans="1:16" s="1" customFormat="1" ht="31.5" x14ac:dyDescent="0.25">
      <c r="A11" s="22">
        <v>5</v>
      </c>
      <c r="B11" s="52" t="s">
        <v>7</v>
      </c>
      <c r="C11" s="25" t="s">
        <v>52</v>
      </c>
      <c r="D11" s="29" t="s">
        <v>53</v>
      </c>
      <c r="E11" s="33" t="s">
        <v>19</v>
      </c>
      <c r="F11" s="37" t="s">
        <v>54</v>
      </c>
      <c r="G11" s="16">
        <v>27000</v>
      </c>
      <c r="H11" s="4">
        <f t="shared" si="0"/>
        <v>7290.0000000000009</v>
      </c>
      <c r="I11" s="17">
        <f t="shared" si="1"/>
        <v>34290</v>
      </c>
      <c r="J11" s="39" t="s">
        <v>38</v>
      </c>
      <c r="K11" s="42" t="s">
        <v>39</v>
      </c>
      <c r="L11" s="39" t="s">
        <v>40</v>
      </c>
      <c r="M11" s="49">
        <v>43679</v>
      </c>
      <c r="N11" s="5" t="s">
        <v>30</v>
      </c>
      <c r="O11" s="45" t="s">
        <v>78</v>
      </c>
      <c r="P11" s="2"/>
    </row>
    <row r="12" spans="1:16" s="1" customFormat="1" ht="31.5" x14ac:dyDescent="0.25">
      <c r="A12" s="22">
        <v>6</v>
      </c>
      <c r="B12" s="52" t="s">
        <v>56</v>
      </c>
      <c r="C12" s="25" t="s">
        <v>57</v>
      </c>
      <c r="D12" s="29" t="s">
        <v>58</v>
      </c>
      <c r="E12" s="33" t="s">
        <v>8</v>
      </c>
      <c r="F12" s="37" t="s">
        <v>59</v>
      </c>
      <c r="G12" s="16">
        <v>9500</v>
      </c>
      <c r="H12" s="4">
        <v>0</v>
      </c>
      <c r="I12" s="17">
        <f>G12</f>
        <v>9500</v>
      </c>
      <c r="J12" s="39" t="s">
        <v>48</v>
      </c>
      <c r="K12" s="42" t="s">
        <v>39</v>
      </c>
      <c r="L12" s="39" t="s">
        <v>40</v>
      </c>
      <c r="M12" s="49">
        <v>43642</v>
      </c>
      <c r="N12" s="5" t="s">
        <v>30</v>
      </c>
      <c r="O12" s="45"/>
      <c r="P12" s="2"/>
    </row>
    <row r="13" spans="1:16" ht="16.5" thickBot="1" x14ac:dyDescent="0.3">
      <c r="A13" s="23">
        <v>7</v>
      </c>
      <c r="B13" s="20" t="s">
        <v>16</v>
      </c>
      <c r="C13" s="26" t="s">
        <v>79</v>
      </c>
      <c r="D13" s="30"/>
      <c r="E13" s="34" t="s">
        <v>8</v>
      </c>
      <c r="F13" s="20" t="s">
        <v>6</v>
      </c>
      <c r="G13" s="18">
        <v>50000000</v>
      </c>
      <c r="H13" s="6"/>
      <c r="I13" s="19">
        <f>G13</f>
        <v>50000000</v>
      </c>
      <c r="J13" s="40"/>
      <c r="K13" s="43"/>
      <c r="L13" s="40"/>
      <c r="M13" s="51">
        <v>44195</v>
      </c>
      <c r="N13" s="7"/>
      <c r="O13" s="46"/>
      <c r="P13" s="2"/>
    </row>
    <row r="14" spans="1:16" ht="32.25" thickBot="1" x14ac:dyDescent="0.3">
      <c r="A14" s="23">
        <v>8</v>
      </c>
      <c r="B14" s="20" t="s">
        <v>80</v>
      </c>
      <c r="C14" s="98" t="s">
        <v>81</v>
      </c>
      <c r="D14" s="30" t="s">
        <v>86</v>
      </c>
      <c r="E14" s="34" t="s">
        <v>98</v>
      </c>
      <c r="F14" s="20" t="s">
        <v>82</v>
      </c>
      <c r="G14" s="18">
        <v>1500000</v>
      </c>
      <c r="H14" s="6" t="s">
        <v>83</v>
      </c>
      <c r="I14" s="19">
        <f t="shared" ref="I14:I34" si="2">G14</f>
        <v>1500000</v>
      </c>
      <c r="J14" s="40"/>
      <c r="K14" s="43"/>
      <c r="L14" s="40"/>
      <c r="M14" s="51">
        <v>44160</v>
      </c>
      <c r="N14" s="103">
        <v>43921</v>
      </c>
      <c r="O14" s="46"/>
    </row>
    <row r="15" spans="1:16" ht="79.5" thickBot="1" x14ac:dyDescent="0.3">
      <c r="A15" s="23">
        <v>9</v>
      </c>
      <c r="B15" s="20" t="s">
        <v>84</v>
      </c>
      <c r="C15" s="98" t="s">
        <v>4</v>
      </c>
      <c r="D15" s="30" t="s">
        <v>85</v>
      </c>
      <c r="E15" s="34" t="s">
        <v>98</v>
      </c>
      <c r="F15" s="20" t="s">
        <v>87</v>
      </c>
      <c r="G15" s="18" t="s">
        <v>88</v>
      </c>
      <c r="H15" s="6"/>
      <c r="I15" s="19" t="str">
        <f t="shared" si="2"/>
        <v>12500 EUR</v>
      </c>
      <c r="J15" s="40"/>
      <c r="K15" s="43"/>
      <c r="L15" s="40"/>
      <c r="M15" s="51">
        <v>43677</v>
      </c>
      <c r="N15" s="103">
        <v>43799</v>
      </c>
      <c r="O15" s="46"/>
    </row>
    <row r="16" spans="1:16" ht="32.25" thickBot="1" x14ac:dyDescent="0.3">
      <c r="A16" s="23">
        <v>10</v>
      </c>
      <c r="B16" s="20" t="s">
        <v>89</v>
      </c>
      <c r="C16" s="98" t="s">
        <v>4</v>
      </c>
      <c r="D16" s="30" t="s">
        <v>90</v>
      </c>
      <c r="E16" s="34" t="s">
        <v>98</v>
      </c>
      <c r="F16" s="20" t="s">
        <v>91</v>
      </c>
      <c r="G16" s="18">
        <v>120000</v>
      </c>
      <c r="H16" s="6">
        <f>G16*1.27</f>
        <v>152400</v>
      </c>
      <c r="I16" s="19">
        <f t="shared" si="2"/>
        <v>120000</v>
      </c>
      <c r="J16" s="40" t="s">
        <v>92</v>
      </c>
      <c r="K16" s="43" t="s">
        <v>39</v>
      </c>
      <c r="L16" s="40" t="s">
        <v>93</v>
      </c>
      <c r="M16" s="51">
        <v>43848</v>
      </c>
      <c r="N16" s="103">
        <v>43890</v>
      </c>
      <c r="O16" s="46"/>
    </row>
    <row r="17" spans="1:15" ht="60.75" thickBot="1" x14ac:dyDescent="0.3">
      <c r="A17" s="23">
        <v>11</v>
      </c>
      <c r="B17" s="20" t="s">
        <v>94</v>
      </c>
      <c r="C17" s="98" t="s">
        <v>4</v>
      </c>
      <c r="D17" s="30" t="s">
        <v>95</v>
      </c>
      <c r="E17" s="34" t="s">
        <v>19</v>
      </c>
      <c r="F17" s="20" t="s">
        <v>96</v>
      </c>
      <c r="G17" s="18"/>
      <c r="H17" s="6"/>
      <c r="I17" s="19">
        <f t="shared" si="2"/>
        <v>0</v>
      </c>
      <c r="J17" s="40"/>
      <c r="K17" s="43"/>
      <c r="L17" s="40"/>
      <c r="M17" s="51">
        <v>43817</v>
      </c>
      <c r="N17" s="7" t="s">
        <v>30</v>
      </c>
      <c r="O17" s="46" t="s">
        <v>97</v>
      </c>
    </row>
    <row r="18" spans="1:15" ht="48" thickBot="1" x14ac:dyDescent="0.3">
      <c r="A18" s="23">
        <v>12</v>
      </c>
      <c r="B18" s="20" t="s">
        <v>99</v>
      </c>
      <c r="C18" s="98" t="s">
        <v>42</v>
      </c>
      <c r="D18" s="30" t="s">
        <v>100</v>
      </c>
      <c r="E18" s="34" t="s">
        <v>19</v>
      </c>
      <c r="F18" s="20" t="s">
        <v>101</v>
      </c>
      <c r="G18" s="18" t="s">
        <v>102</v>
      </c>
      <c r="H18" s="6"/>
      <c r="I18" s="19" t="str">
        <f t="shared" si="2"/>
        <v>2125 EUR</v>
      </c>
      <c r="J18" s="40"/>
      <c r="K18" s="43"/>
      <c r="L18" s="40"/>
      <c r="M18" s="51">
        <v>43893</v>
      </c>
      <c r="N18" s="103">
        <v>44038</v>
      </c>
      <c r="O18" s="46" t="s">
        <v>103</v>
      </c>
    </row>
    <row r="19" spans="1:15" ht="32.25" thickBot="1" x14ac:dyDescent="0.3">
      <c r="A19" s="23">
        <v>13</v>
      </c>
      <c r="B19" s="20" t="s">
        <v>104</v>
      </c>
      <c r="C19" s="98" t="s">
        <v>105</v>
      </c>
      <c r="D19" s="30"/>
      <c r="E19" s="34" t="s">
        <v>8</v>
      </c>
      <c r="F19" s="20" t="s">
        <v>106</v>
      </c>
      <c r="G19" s="18"/>
      <c r="H19" s="6"/>
      <c r="I19" s="19">
        <f t="shared" si="2"/>
        <v>0</v>
      </c>
      <c r="J19" s="40"/>
      <c r="K19" s="43"/>
      <c r="L19" s="40"/>
      <c r="M19" s="51">
        <v>43714</v>
      </c>
      <c r="N19" s="7" t="s">
        <v>30</v>
      </c>
      <c r="O19" s="46"/>
    </row>
    <row r="20" spans="1:15" ht="32.25" thickBot="1" x14ac:dyDescent="0.3">
      <c r="A20" s="23">
        <v>14</v>
      </c>
      <c r="B20" s="20" t="s">
        <v>107</v>
      </c>
      <c r="C20" s="98" t="s">
        <v>108</v>
      </c>
      <c r="D20" s="30" t="s">
        <v>109</v>
      </c>
      <c r="E20" s="34" t="s">
        <v>8</v>
      </c>
      <c r="F20" s="20" t="s">
        <v>110</v>
      </c>
      <c r="G20" s="18"/>
      <c r="H20" s="6"/>
      <c r="I20" s="19">
        <f t="shared" si="2"/>
        <v>0</v>
      </c>
      <c r="J20" s="40"/>
      <c r="K20" s="43"/>
      <c r="L20" s="40"/>
      <c r="M20" s="51">
        <v>43735</v>
      </c>
      <c r="N20" s="7" t="s">
        <v>30</v>
      </c>
      <c r="O20" s="46"/>
    </row>
    <row r="21" spans="1:15" ht="32.25" thickBot="1" x14ac:dyDescent="0.3">
      <c r="A21" s="23">
        <v>15</v>
      </c>
      <c r="B21" s="20" t="s">
        <v>111</v>
      </c>
      <c r="C21" s="98" t="s">
        <v>108</v>
      </c>
      <c r="D21" s="30" t="s">
        <v>118</v>
      </c>
      <c r="E21" s="34" t="s">
        <v>8</v>
      </c>
      <c r="F21" s="20" t="s">
        <v>110</v>
      </c>
      <c r="G21" s="18"/>
      <c r="H21" s="6"/>
      <c r="I21" s="19">
        <f t="shared" si="2"/>
        <v>0</v>
      </c>
      <c r="J21" s="40"/>
      <c r="K21" s="43"/>
      <c r="L21" s="40"/>
      <c r="M21" s="51">
        <v>43796</v>
      </c>
      <c r="N21" s="7" t="s">
        <v>30</v>
      </c>
      <c r="O21" s="46"/>
    </row>
    <row r="22" spans="1:15" ht="60.75" thickBot="1" x14ac:dyDescent="0.3">
      <c r="A22" s="23">
        <v>16</v>
      </c>
      <c r="B22" s="20" t="s">
        <v>111</v>
      </c>
      <c r="C22" s="98" t="s">
        <v>112</v>
      </c>
      <c r="D22" s="30" t="s">
        <v>119</v>
      </c>
      <c r="E22" s="34" t="s">
        <v>8</v>
      </c>
      <c r="F22" s="20" t="s">
        <v>113</v>
      </c>
      <c r="G22" s="18">
        <v>10000000</v>
      </c>
      <c r="H22" s="6"/>
      <c r="I22" s="19">
        <f t="shared" si="2"/>
        <v>10000000</v>
      </c>
      <c r="J22" s="40"/>
      <c r="K22" s="43"/>
      <c r="L22" s="40"/>
      <c r="M22" s="51">
        <v>43796</v>
      </c>
      <c r="N22" s="7" t="s">
        <v>115</v>
      </c>
      <c r="O22" s="46" t="s">
        <v>114</v>
      </c>
    </row>
    <row r="23" spans="1:15" ht="32.25" thickBot="1" x14ac:dyDescent="0.3">
      <c r="A23" s="23">
        <v>17</v>
      </c>
      <c r="B23" s="20" t="s">
        <v>116</v>
      </c>
      <c r="C23" s="98" t="s">
        <v>117</v>
      </c>
      <c r="D23" s="30" t="s">
        <v>120</v>
      </c>
      <c r="E23" s="34" t="s">
        <v>8</v>
      </c>
      <c r="F23" s="20" t="s">
        <v>121</v>
      </c>
      <c r="G23" s="18">
        <v>298500000</v>
      </c>
      <c r="H23" s="6"/>
      <c r="I23" s="19">
        <f t="shared" si="2"/>
        <v>298500000</v>
      </c>
      <c r="J23" s="40"/>
      <c r="K23" s="43"/>
      <c r="L23" s="40"/>
      <c r="M23" s="51">
        <v>43879</v>
      </c>
      <c r="N23" s="103">
        <v>44196</v>
      </c>
      <c r="O23" s="46"/>
    </row>
    <row r="24" spans="1:15" ht="32.25" thickBot="1" x14ac:dyDescent="0.3">
      <c r="A24" s="23">
        <v>18</v>
      </c>
      <c r="B24" s="104" t="s">
        <v>122</v>
      </c>
      <c r="C24" s="98" t="s">
        <v>4</v>
      </c>
      <c r="D24" s="30" t="s">
        <v>123</v>
      </c>
      <c r="E24" s="34" t="s">
        <v>8</v>
      </c>
      <c r="F24" s="20" t="s">
        <v>124</v>
      </c>
      <c r="G24" s="18">
        <v>11000000</v>
      </c>
      <c r="H24" s="6"/>
      <c r="I24" s="19">
        <f t="shared" si="2"/>
        <v>11000000</v>
      </c>
      <c r="J24" s="40"/>
      <c r="K24" s="43"/>
      <c r="L24" s="40"/>
      <c r="M24" s="51">
        <v>43914</v>
      </c>
      <c r="N24" s="103">
        <v>44196</v>
      </c>
      <c r="O24" s="46"/>
    </row>
    <row r="25" spans="1:15" ht="30.75" thickBot="1" x14ac:dyDescent="0.3">
      <c r="A25" s="23">
        <v>19</v>
      </c>
      <c r="B25" s="104" t="s">
        <v>125</v>
      </c>
      <c r="C25" s="98" t="s">
        <v>128</v>
      </c>
      <c r="D25" s="30" t="s">
        <v>127</v>
      </c>
      <c r="E25" s="34" t="s">
        <v>8</v>
      </c>
      <c r="F25" s="20" t="s">
        <v>126</v>
      </c>
      <c r="G25" s="18">
        <f>231570+182621+251604</f>
        <v>665795</v>
      </c>
      <c r="H25" s="6">
        <f>G25*0.27</f>
        <v>179764.65000000002</v>
      </c>
      <c r="I25" s="19">
        <f t="shared" si="2"/>
        <v>665795</v>
      </c>
      <c r="J25" s="40" t="s">
        <v>43</v>
      </c>
      <c r="K25" s="43" t="s">
        <v>44</v>
      </c>
      <c r="L25" s="40" t="s">
        <v>45</v>
      </c>
      <c r="M25" s="51">
        <v>43776</v>
      </c>
      <c r="N25" s="7" t="s">
        <v>132</v>
      </c>
      <c r="O25" s="46"/>
    </row>
    <row r="26" spans="1:15" ht="32.25" thickBot="1" x14ac:dyDescent="0.3">
      <c r="A26" s="23">
        <v>20</v>
      </c>
      <c r="B26" s="20" t="s">
        <v>129</v>
      </c>
      <c r="C26" s="98" t="s">
        <v>42</v>
      </c>
      <c r="D26" s="30" t="s">
        <v>130</v>
      </c>
      <c r="E26" s="34" t="s">
        <v>8</v>
      </c>
      <c r="F26" s="20" t="s">
        <v>131</v>
      </c>
      <c r="G26" s="18">
        <v>80000</v>
      </c>
      <c r="H26" s="6">
        <f>G26*0.27</f>
        <v>21600</v>
      </c>
      <c r="I26" s="19">
        <f t="shared" si="2"/>
        <v>80000</v>
      </c>
      <c r="J26" s="40" t="s">
        <v>43</v>
      </c>
      <c r="K26" s="43" t="s">
        <v>44</v>
      </c>
      <c r="L26" s="40" t="s">
        <v>45</v>
      </c>
      <c r="M26" s="51">
        <v>43900</v>
      </c>
      <c r="N26" s="7" t="s">
        <v>30</v>
      </c>
      <c r="O26" s="46"/>
    </row>
    <row r="27" spans="1:15" ht="48" thickBot="1" x14ac:dyDescent="0.3">
      <c r="A27" s="23">
        <v>21</v>
      </c>
      <c r="B27" s="20" t="s">
        <v>133</v>
      </c>
      <c r="C27" s="98" t="s">
        <v>134</v>
      </c>
      <c r="D27" s="30"/>
      <c r="E27" s="34" t="s">
        <v>98</v>
      </c>
      <c r="F27" s="20" t="s">
        <v>135</v>
      </c>
      <c r="G27" s="18">
        <v>990000</v>
      </c>
      <c r="H27" s="6">
        <f>G27*0.27</f>
        <v>267300</v>
      </c>
      <c r="I27" s="19">
        <f t="shared" si="2"/>
        <v>990000</v>
      </c>
      <c r="J27" s="40" t="s">
        <v>136</v>
      </c>
      <c r="K27" s="43" t="s">
        <v>137</v>
      </c>
      <c r="L27" s="40" t="s">
        <v>45</v>
      </c>
      <c r="M27" s="51">
        <v>43861</v>
      </c>
      <c r="N27" s="103" t="s">
        <v>138</v>
      </c>
      <c r="O27" s="46"/>
    </row>
    <row r="28" spans="1:15" ht="32.25" thickBot="1" x14ac:dyDescent="0.3">
      <c r="A28" s="23">
        <v>22</v>
      </c>
      <c r="B28" s="20" t="s">
        <v>139</v>
      </c>
      <c r="C28" s="98" t="s">
        <v>105</v>
      </c>
      <c r="D28" s="30" t="s">
        <v>140</v>
      </c>
      <c r="E28" s="34" t="s">
        <v>98</v>
      </c>
      <c r="F28" s="20" t="s">
        <v>141</v>
      </c>
      <c r="G28" s="18"/>
      <c r="H28" s="6"/>
      <c r="I28" s="19">
        <f t="shared" si="2"/>
        <v>0</v>
      </c>
      <c r="J28" s="40"/>
      <c r="K28" s="43"/>
      <c r="L28" s="40"/>
      <c r="M28" s="51">
        <v>44006</v>
      </c>
      <c r="N28" s="103">
        <v>44036</v>
      </c>
      <c r="O28" s="46"/>
    </row>
    <row r="29" spans="1:15" ht="63.75" thickBot="1" x14ac:dyDescent="0.3">
      <c r="A29" s="23">
        <v>23</v>
      </c>
      <c r="B29" s="20" t="s">
        <v>142</v>
      </c>
      <c r="C29" s="98" t="s">
        <v>4</v>
      </c>
      <c r="D29" s="30" t="s">
        <v>143</v>
      </c>
      <c r="E29" s="34" t="s">
        <v>98</v>
      </c>
      <c r="F29" s="20" t="s">
        <v>144</v>
      </c>
      <c r="G29" s="18">
        <v>1480000</v>
      </c>
      <c r="H29" s="6">
        <f t="shared" ref="H29" si="3">G29*0.27</f>
        <v>399600</v>
      </c>
      <c r="I29" s="19">
        <f t="shared" si="2"/>
        <v>1480000</v>
      </c>
      <c r="J29" s="40" t="s">
        <v>136</v>
      </c>
      <c r="K29" s="43" t="s">
        <v>137</v>
      </c>
      <c r="L29" s="40" t="s">
        <v>45</v>
      </c>
      <c r="M29" s="51">
        <v>44077</v>
      </c>
      <c r="N29" s="103">
        <v>44103</v>
      </c>
      <c r="O29" s="46"/>
    </row>
    <row r="30" spans="1:15" ht="30.75" thickBot="1" x14ac:dyDescent="0.3">
      <c r="A30" s="23">
        <v>24</v>
      </c>
      <c r="B30" s="20" t="s">
        <v>145</v>
      </c>
      <c r="C30" s="98" t="s">
        <v>146</v>
      </c>
      <c r="D30" s="30" t="s">
        <v>147</v>
      </c>
      <c r="E30" s="34" t="s">
        <v>8</v>
      </c>
      <c r="F30" s="20" t="s">
        <v>148</v>
      </c>
      <c r="G30" s="18"/>
      <c r="H30" s="6"/>
      <c r="I30" s="19">
        <f t="shared" si="2"/>
        <v>0</v>
      </c>
      <c r="J30" s="40" t="s">
        <v>136</v>
      </c>
      <c r="K30" s="43" t="s">
        <v>44</v>
      </c>
      <c r="L30" s="40" t="s">
        <v>40</v>
      </c>
      <c r="M30" s="51">
        <v>43785</v>
      </c>
      <c r="N30" s="103">
        <v>44270</v>
      </c>
      <c r="O30" s="46" t="s">
        <v>149</v>
      </c>
    </row>
    <row r="31" spans="1:15" ht="32.25" thickBot="1" x14ac:dyDescent="0.3">
      <c r="A31" s="23">
        <v>25</v>
      </c>
      <c r="B31" s="20" t="s">
        <v>116</v>
      </c>
      <c r="C31" s="98" t="s">
        <v>117</v>
      </c>
      <c r="D31" s="30" t="s">
        <v>150</v>
      </c>
      <c r="E31" s="34" t="s">
        <v>8</v>
      </c>
      <c r="F31" s="20" t="s">
        <v>151</v>
      </c>
      <c r="G31" s="18">
        <v>39860000</v>
      </c>
      <c r="H31" s="6"/>
      <c r="I31" s="19">
        <f t="shared" si="2"/>
        <v>39860000</v>
      </c>
      <c r="J31" s="40" t="s">
        <v>136</v>
      </c>
      <c r="K31" s="43"/>
      <c r="L31" s="40"/>
      <c r="M31" s="51">
        <v>43815</v>
      </c>
      <c r="N31" s="103">
        <v>43830</v>
      </c>
      <c r="O31" s="46"/>
    </row>
    <row r="32" spans="1:15" ht="32.25" thickBot="1" x14ac:dyDescent="0.3">
      <c r="A32" s="23">
        <v>26</v>
      </c>
      <c r="B32" s="20" t="s">
        <v>152</v>
      </c>
      <c r="C32" s="98" t="s">
        <v>153</v>
      </c>
      <c r="D32" s="30"/>
      <c r="E32" s="34" t="s">
        <v>8</v>
      </c>
      <c r="F32" s="20" t="s">
        <v>154</v>
      </c>
      <c r="G32" s="18"/>
      <c r="H32" s="6"/>
      <c r="I32" s="19">
        <f t="shared" si="2"/>
        <v>0</v>
      </c>
      <c r="J32" s="40" t="s">
        <v>136</v>
      </c>
      <c r="K32" s="43" t="s">
        <v>44</v>
      </c>
      <c r="L32" s="40" t="s">
        <v>45</v>
      </c>
      <c r="M32" s="51">
        <v>43657</v>
      </c>
      <c r="N32" s="7" t="s">
        <v>30</v>
      </c>
      <c r="O32" s="46"/>
    </row>
    <row r="33" spans="1:15" ht="32.25" thickBot="1" x14ac:dyDescent="0.3">
      <c r="A33" s="23">
        <v>27</v>
      </c>
      <c r="B33" s="20" t="s">
        <v>152</v>
      </c>
      <c r="C33" s="98" t="s">
        <v>155</v>
      </c>
      <c r="D33" s="30"/>
      <c r="E33" s="34" t="s">
        <v>8</v>
      </c>
      <c r="F33" s="20" t="s">
        <v>156</v>
      </c>
      <c r="G33" s="18"/>
      <c r="H33" s="6"/>
      <c r="I33" s="19">
        <f t="shared" ref="I33" si="4">G33</f>
        <v>0</v>
      </c>
      <c r="J33" s="40" t="s">
        <v>136</v>
      </c>
      <c r="K33" s="43" t="s">
        <v>44</v>
      </c>
      <c r="L33" s="40" t="s">
        <v>45</v>
      </c>
      <c r="M33" s="51">
        <v>43657</v>
      </c>
      <c r="N33" s="7" t="s">
        <v>30</v>
      </c>
      <c r="O33" s="46"/>
    </row>
    <row r="34" spans="1:15" ht="32.25" thickBot="1" x14ac:dyDescent="0.3">
      <c r="A34" s="23">
        <v>28</v>
      </c>
      <c r="B34" s="104" t="s">
        <v>157</v>
      </c>
      <c r="C34" s="98" t="s">
        <v>158</v>
      </c>
      <c r="D34" s="30"/>
      <c r="E34" s="34" t="s">
        <v>8</v>
      </c>
      <c r="F34" s="20" t="s">
        <v>159</v>
      </c>
      <c r="G34" s="18"/>
      <c r="H34" s="6"/>
      <c r="I34" s="19">
        <f t="shared" si="2"/>
        <v>0</v>
      </c>
      <c r="J34" s="40" t="s">
        <v>136</v>
      </c>
      <c r="K34" s="43" t="s">
        <v>44</v>
      </c>
      <c r="L34" s="40" t="s">
        <v>40</v>
      </c>
      <c r="M34" s="51">
        <v>43738</v>
      </c>
      <c r="N34" s="7" t="s">
        <v>30</v>
      </c>
      <c r="O34" s="46"/>
    </row>
    <row r="35" spans="1:15" ht="32.25" thickBot="1" x14ac:dyDescent="0.3">
      <c r="A35" s="23">
        <v>29</v>
      </c>
      <c r="B35" s="20" t="s">
        <v>157</v>
      </c>
      <c r="C35" s="98" t="s">
        <v>158</v>
      </c>
      <c r="D35" s="30"/>
      <c r="E35" s="34" t="s">
        <v>8</v>
      </c>
      <c r="F35" s="20" t="s">
        <v>160</v>
      </c>
      <c r="G35" s="18"/>
      <c r="H35" s="6"/>
      <c r="I35" s="19">
        <f t="shared" ref="I35:I38" si="5">G35</f>
        <v>0</v>
      </c>
      <c r="J35" s="40" t="s">
        <v>136</v>
      </c>
      <c r="K35" s="43" t="s">
        <v>44</v>
      </c>
      <c r="L35" s="40" t="s">
        <v>45</v>
      </c>
      <c r="M35" s="51">
        <v>43977</v>
      </c>
      <c r="N35" s="7" t="s">
        <v>30</v>
      </c>
      <c r="O35" s="46" t="s">
        <v>161</v>
      </c>
    </row>
    <row r="36" spans="1:15" ht="32.25" thickBot="1" x14ac:dyDescent="0.3">
      <c r="A36" s="23">
        <v>30</v>
      </c>
      <c r="B36" s="20" t="s">
        <v>162</v>
      </c>
      <c r="C36" s="98" t="s">
        <v>163</v>
      </c>
      <c r="D36" s="30" t="s">
        <v>164</v>
      </c>
      <c r="E36" s="34" t="s">
        <v>8</v>
      </c>
      <c r="F36" s="20" t="s">
        <v>165</v>
      </c>
      <c r="G36" s="18">
        <v>25000</v>
      </c>
      <c r="H36" s="6">
        <f>G36*1.27</f>
        <v>31750</v>
      </c>
      <c r="I36" s="19">
        <f t="shared" si="5"/>
        <v>25000</v>
      </c>
      <c r="J36" s="40" t="s">
        <v>136</v>
      </c>
      <c r="K36" s="43" t="s">
        <v>44</v>
      </c>
      <c r="L36" s="40" t="s">
        <v>40</v>
      </c>
      <c r="M36" s="51">
        <v>43937</v>
      </c>
      <c r="N36" s="7" t="s">
        <v>30</v>
      </c>
      <c r="O36" s="46"/>
    </row>
    <row r="37" spans="1:15" ht="32.25" thickBot="1" x14ac:dyDescent="0.3">
      <c r="A37" s="23">
        <v>31</v>
      </c>
      <c r="B37" s="20" t="s">
        <v>166</v>
      </c>
      <c r="C37" s="98" t="s">
        <v>167</v>
      </c>
      <c r="D37" s="30"/>
      <c r="E37" s="34" t="s">
        <v>8</v>
      </c>
      <c r="F37" s="20"/>
      <c r="G37" s="18"/>
      <c r="H37" s="6"/>
      <c r="I37" s="19">
        <f t="shared" si="5"/>
        <v>0</v>
      </c>
      <c r="J37" s="40" t="s">
        <v>136</v>
      </c>
      <c r="K37" s="43" t="s">
        <v>44</v>
      </c>
      <c r="L37" s="40" t="s">
        <v>40</v>
      </c>
      <c r="M37" s="51">
        <v>43762</v>
      </c>
      <c r="N37" s="7" t="s">
        <v>30</v>
      </c>
      <c r="O37" s="46"/>
    </row>
    <row r="38" spans="1:15" ht="45.75" thickBot="1" x14ac:dyDescent="0.3">
      <c r="A38" s="23">
        <v>32</v>
      </c>
      <c r="B38" s="104" t="s">
        <v>168</v>
      </c>
      <c r="C38" s="98" t="s">
        <v>169</v>
      </c>
      <c r="D38" s="30"/>
      <c r="E38" s="34" t="s">
        <v>8</v>
      </c>
      <c r="F38" s="20" t="s">
        <v>170</v>
      </c>
      <c r="G38" s="18">
        <v>1950000</v>
      </c>
      <c r="H38" s="6">
        <f t="shared" ref="H38:H39" si="6">G38*1.27</f>
        <v>2476500</v>
      </c>
      <c r="I38" s="19">
        <f t="shared" si="5"/>
        <v>1950000</v>
      </c>
      <c r="J38" s="40" t="s">
        <v>136</v>
      </c>
      <c r="K38" s="43" t="s">
        <v>44</v>
      </c>
      <c r="L38" s="40" t="s">
        <v>45</v>
      </c>
      <c r="M38" s="51">
        <v>43748</v>
      </c>
      <c r="N38" s="7" t="s">
        <v>171</v>
      </c>
      <c r="O38" s="46" t="s">
        <v>172</v>
      </c>
    </row>
    <row r="39" spans="1:15" ht="32.25" thickBot="1" x14ac:dyDescent="0.3">
      <c r="A39" s="23">
        <v>33</v>
      </c>
      <c r="B39" s="20" t="s">
        <v>173</v>
      </c>
      <c r="C39" s="98" t="s">
        <v>4</v>
      </c>
      <c r="D39" s="30"/>
      <c r="E39" s="34" t="s">
        <v>8</v>
      </c>
      <c r="F39" s="20" t="s">
        <v>174</v>
      </c>
      <c r="G39" s="18">
        <v>507000</v>
      </c>
      <c r="H39" s="6">
        <f t="shared" si="6"/>
        <v>643890</v>
      </c>
      <c r="I39" s="19">
        <f t="shared" ref="I39" si="7">G39</f>
        <v>507000</v>
      </c>
      <c r="J39" s="40" t="s">
        <v>136</v>
      </c>
      <c r="K39" s="43" t="s">
        <v>175</v>
      </c>
      <c r="L39" s="40" t="s">
        <v>45</v>
      </c>
      <c r="M39" s="51">
        <v>43979</v>
      </c>
      <c r="N39" s="7" t="s">
        <v>30</v>
      </c>
      <c r="O39" s="46"/>
    </row>
    <row r="40" spans="1:15" ht="16.5" thickBot="1" x14ac:dyDescent="0.3">
      <c r="A40" s="23">
        <v>34</v>
      </c>
      <c r="B40" s="20" t="s">
        <v>173</v>
      </c>
      <c r="C40" s="98" t="s">
        <v>4</v>
      </c>
      <c r="D40" s="30"/>
      <c r="E40" s="34" t="s">
        <v>98</v>
      </c>
      <c r="F40" s="20" t="s">
        <v>176</v>
      </c>
      <c r="G40" s="18">
        <v>450000</v>
      </c>
      <c r="H40" s="6">
        <f>G40*1.27</f>
        <v>571500</v>
      </c>
      <c r="I40" s="19">
        <f t="shared" ref="I40:I43" si="8">G40</f>
        <v>450000</v>
      </c>
      <c r="J40" s="40" t="s">
        <v>136</v>
      </c>
      <c r="K40" s="43" t="s">
        <v>137</v>
      </c>
      <c r="L40" s="40" t="s">
        <v>45</v>
      </c>
      <c r="M40" s="51">
        <v>43979</v>
      </c>
      <c r="N40" s="103">
        <v>44012</v>
      </c>
      <c r="O40" s="46"/>
    </row>
    <row r="41" spans="1:15" s="118" customFormat="1" ht="48" thickBot="1" x14ac:dyDescent="0.3">
      <c r="A41" s="92">
        <v>35</v>
      </c>
      <c r="B41" s="106" t="s">
        <v>166</v>
      </c>
      <c r="C41" s="107" t="s">
        <v>190</v>
      </c>
      <c r="D41" s="108" t="s">
        <v>192</v>
      </c>
      <c r="E41" s="109" t="s">
        <v>8</v>
      </c>
      <c r="F41" s="106"/>
      <c r="G41" s="110">
        <v>0</v>
      </c>
      <c r="H41" s="111">
        <v>0</v>
      </c>
      <c r="I41" s="112">
        <f t="shared" si="8"/>
        <v>0</v>
      </c>
      <c r="J41" s="113"/>
      <c r="K41" s="114"/>
      <c r="L41" s="113"/>
      <c r="M41" s="115"/>
      <c r="N41" s="116"/>
      <c r="O41" s="117"/>
    </row>
    <row r="42" spans="1:15" s="118" customFormat="1" ht="48" thickBot="1" x14ac:dyDescent="0.3">
      <c r="A42" s="92">
        <v>36</v>
      </c>
      <c r="B42" s="106" t="s">
        <v>166</v>
      </c>
      <c r="C42" s="107" t="s">
        <v>191</v>
      </c>
      <c r="D42" s="108" t="s">
        <v>192</v>
      </c>
      <c r="E42" s="109" t="s">
        <v>8</v>
      </c>
      <c r="F42" s="106"/>
      <c r="G42" s="110">
        <v>0</v>
      </c>
      <c r="H42" s="111">
        <v>0</v>
      </c>
      <c r="I42" s="112">
        <f t="shared" si="8"/>
        <v>0</v>
      </c>
      <c r="J42" s="113"/>
      <c r="K42" s="114"/>
      <c r="L42" s="113"/>
      <c r="M42" s="115"/>
      <c r="N42" s="116"/>
      <c r="O42" s="117"/>
    </row>
    <row r="43" spans="1:15" s="118" customFormat="1" ht="48" thickBot="1" x14ac:dyDescent="0.3">
      <c r="A43" s="92">
        <v>37</v>
      </c>
      <c r="B43" s="106" t="s">
        <v>177</v>
      </c>
      <c r="C43" s="107" t="s">
        <v>193</v>
      </c>
      <c r="D43" s="108"/>
      <c r="E43" s="109" t="s">
        <v>194</v>
      </c>
      <c r="F43" s="106"/>
      <c r="G43" s="110">
        <v>0</v>
      </c>
      <c r="H43" s="111">
        <v>0</v>
      </c>
      <c r="I43" s="112">
        <f t="shared" si="8"/>
        <v>0</v>
      </c>
      <c r="J43" s="113"/>
      <c r="K43" s="114"/>
      <c r="L43" s="113"/>
      <c r="M43" s="115"/>
      <c r="N43" s="116"/>
      <c r="O43" s="117"/>
    </row>
    <row r="44" spans="1:15" ht="16.5" thickBot="1" x14ac:dyDescent="0.3">
      <c r="A44" s="140">
        <v>38</v>
      </c>
      <c r="B44" s="137" t="s">
        <v>157</v>
      </c>
      <c r="C44" s="140" t="s">
        <v>158</v>
      </c>
      <c r="D44" s="140"/>
      <c r="E44" s="143" t="s">
        <v>183</v>
      </c>
      <c r="F44" s="20" t="s">
        <v>185</v>
      </c>
      <c r="G44" s="18">
        <v>165778</v>
      </c>
      <c r="H44" s="6">
        <f>G44*0.27</f>
        <v>44760.060000000005</v>
      </c>
      <c r="I44" s="19">
        <f>G44+H44</f>
        <v>210538.06</v>
      </c>
      <c r="J44" s="40"/>
      <c r="K44" s="43"/>
      <c r="L44" s="40"/>
      <c r="M44" s="51"/>
      <c r="N44" s="103"/>
      <c r="O44" s="46"/>
    </row>
    <row r="45" spans="1:15" s="1" customFormat="1" ht="16.5" thickBot="1" x14ac:dyDescent="0.3">
      <c r="A45" s="141"/>
      <c r="B45" s="138"/>
      <c r="C45" s="141"/>
      <c r="D45" s="141"/>
      <c r="E45" s="141"/>
      <c r="F45" s="20" t="s">
        <v>186</v>
      </c>
      <c r="G45" s="18">
        <v>204819</v>
      </c>
      <c r="H45" s="6">
        <f t="shared" ref="H45:H46" si="9">G45*0.27</f>
        <v>55301.130000000005</v>
      </c>
      <c r="I45" s="19">
        <f t="shared" ref="I45:I46" si="10">G45+H45</f>
        <v>260120.13</v>
      </c>
      <c r="J45" s="40"/>
      <c r="K45" s="43"/>
      <c r="L45" s="40"/>
      <c r="M45" s="51"/>
      <c r="N45" s="103"/>
      <c r="O45" s="46"/>
    </row>
    <row r="46" spans="1:15" s="1" customFormat="1" ht="32.25" thickBot="1" x14ac:dyDescent="0.3">
      <c r="A46" s="142"/>
      <c r="B46" s="139"/>
      <c r="C46" s="142"/>
      <c r="D46" s="142"/>
      <c r="E46" s="142"/>
      <c r="F46" s="20" t="s">
        <v>187</v>
      </c>
      <c r="G46" s="18">
        <v>1245838</v>
      </c>
      <c r="H46" s="6">
        <f t="shared" si="9"/>
        <v>336376.26</v>
      </c>
      <c r="I46" s="19">
        <f t="shared" si="10"/>
        <v>1582214.26</v>
      </c>
      <c r="J46" s="40"/>
      <c r="K46" s="43"/>
      <c r="L46" s="40"/>
      <c r="M46" s="51"/>
      <c r="N46" s="103"/>
      <c r="O46" s="46"/>
    </row>
    <row r="47" spans="1:15" ht="16.5" thickBot="1" x14ac:dyDescent="0.3">
      <c r="A47" s="23">
        <v>39</v>
      </c>
      <c r="B47" s="20" t="s">
        <v>179</v>
      </c>
      <c r="C47" s="102" t="s">
        <v>42</v>
      </c>
      <c r="D47" s="30"/>
      <c r="E47" s="34" t="s">
        <v>183</v>
      </c>
      <c r="F47" s="20" t="s">
        <v>181</v>
      </c>
      <c r="G47" s="18">
        <v>1740000</v>
      </c>
      <c r="H47" s="6">
        <v>469800</v>
      </c>
      <c r="I47" s="19">
        <f>G47+H47</f>
        <v>2209800</v>
      </c>
      <c r="J47" s="40"/>
      <c r="K47" s="43"/>
      <c r="L47" s="40"/>
      <c r="M47" s="51"/>
      <c r="N47" s="103"/>
      <c r="O47" s="46"/>
    </row>
    <row r="48" spans="1:15" ht="16.5" thickBot="1" x14ac:dyDescent="0.3">
      <c r="A48" s="140">
        <v>40</v>
      </c>
      <c r="B48" s="137" t="s">
        <v>178</v>
      </c>
      <c r="C48" s="140" t="s">
        <v>42</v>
      </c>
      <c r="D48" s="140"/>
      <c r="E48" s="143" t="s">
        <v>8</v>
      </c>
      <c r="F48" s="105" t="s">
        <v>51</v>
      </c>
      <c r="G48" s="18">
        <v>92500</v>
      </c>
      <c r="H48" s="6">
        <f>G48*0.27</f>
        <v>24975</v>
      </c>
      <c r="I48" s="19">
        <f>G48+H48</f>
        <v>117475</v>
      </c>
      <c r="J48" s="40"/>
      <c r="K48" s="43"/>
      <c r="L48" s="40"/>
      <c r="M48" s="51"/>
      <c r="N48" s="103"/>
      <c r="O48" s="46"/>
    </row>
    <row r="49" spans="1:15" s="1" customFormat="1" ht="16.5" thickBot="1" x14ac:dyDescent="0.3">
      <c r="A49" s="141"/>
      <c r="B49" s="138"/>
      <c r="C49" s="141"/>
      <c r="D49" s="141"/>
      <c r="E49" s="141"/>
      <c r="F49" s="105" t="s">
        <v>50</v>
      </c>
      <c r="G49" s="18">
        <v>50000</v>
      </c>
      <c r="H49" s="6">
        <f t="shared" ref="H49:H52" si="11">G49*0.27</f>
        <v>13500</v>
      </c>
      <c r="I49" s="19">
        <f t="shared" ref="I49:I52" si="12">G49+H49</f>
        <v>63500</v>
      </c>
      <c r="J49" s="40"/>
      <c r="K49" s="43"/>
      <c r="L49" s="40"/>
      <c r="M49" s="51"/>
      <c r="N49" s="103"/>
      <c r="O49" s="46"/>
    </row>
    <row r="50" spans="1:15" s="1" customFormat="1" ht="16.5" thickBot="1" x14ac:dyDescent="0.3">
      <c r="A50" s="141"/>
      <c r="B50" s="138"/>
      <c r="C50" s="141"/>
      <c r="D50" s="141"/>
      <c r="E50" s="141"/>
      <c r="F50" s="105" t="s">
        <v>46</v>
      </c>
      <c r="G50" s="18">
        <v>215000</v>
      </c>
      <c r="H50" s="6">
        <f t="shared" si="11"/>
        <v>58050.000000000007</v>
      </c>
      <c r="I50" s="19">
        <f t="shared" si="12"/>
        <v>273050</v>
      </c>
      <c r="J50" s="40"/>
      <c r="K50" s="43"/>
      <c r="L50" s="40"/>
      <c r="M50" s="51"/>
      <c r="N50" s="103"/>
      <c r="O50" s="46"/>
    </row>
    <row r="51" spans="1:15" s="1" customFormat="1" ht="16.5" thickBot="1" x14ac:dyDescent="0.3">
      <c r="A51" s="141"/>
      <c r="B51" s="138"/>
      <c r="C51" s="141"/>
      <c r="D51" s="141"/>
      <c r="E51" s="141"/>
      <c r="F51" s="105" t="s">
        <v>47</v>
      </c>
      <c r="G51" s="18">
        <v>42500</v>
      </c>
      <c r="H51" s="6">
        <f t="shared" si="11"/>
        <v>11475</v>
      </c>
      <c r="I51" s="19">
        <f t="shared" si="12"/>
        <v>53975</v>
      </c>
      <c r="J51" s="40"/>
      <c r="K51" s="43"/>
      <c r="L51" s="40"/>
      <c r="M51" s="51"/>
      <c r="N51" s="103"/>
      <c r="O51" s="46"/>
    </row>
    <row r="52" spans="1:15" s="1" customFormat="1" ht="16.5" thickBot="1" x14ac:dyDescent="0.3">
      <c r="A52" s="142"/>
      <c r="B52" s="139"/>
      <c r="C52" s="142"/>
      <c r="D52" s="142"/>
      <c r="E52" s="142"/>
      <c r="F52" s="37" t="s">
        <v>180</v>
      </c>
      <c r="G52" s="18">
        <v>1200000</v>
      </c>
      <c r="H52" s="6">
        <f t="shared" si="11"/>
        <v>324000</v>
      </c>
      <c r="I52" s="19">
        <f t="shared" si="12"/>
        <v>1524000</v>
      </c>
      <c r="J52" s="40"/>
      <c r="K52" s="43"/>
      <c r="L52" s="40"/>
      <c r="M52" s="51"/>
      <c r="N52" s="103"/>
      <c r="O52" s="46"/>
    </row>
    <row r="53" spans="1:15" ht="16.5" thickBot="1" x14ac:dyDescent="0.3">
      <c r="A53" s="140">
        <v>41</v>
      </c>
      <c r="B53" s="137" t="s">
        <v>182</v>
      </c>
      <c r="C53" s="140" t="s">
        <v>57</v>
      </c>
      <c r="D53" s="140"/>
      <c r="E53" s="143" t="s">
        <v>183</v>
      </c>
      <c r="F53" s="20" t="s">
        <v>59</v>
      </c>
      <c r="G53" s="18">
        <v>75000</v>
      </c>
      <c r="H53" s="6">
        <v>0</v>
      </c>
      <c r="I53" s="19">
        <v>75000</v>
      </c>
      <c r="J53" s="40"/>
      <c r="K53" s="43"/>
      <c r="L53" s="40"/>
      <c r="M53" s="51"/>
      <c r="N53" s="103"/>
      <c r="O53" s="46"/>
    </row>
    <row r="54" spans="1:15" ht="16.5" thickBot="1" x14ac:dyDescent="0.3">
      <c r="A54" s="141"/>
      <c r="B54" s="139"/>
      <c r="C54" s="142"/>
      <c r="D54" s="142"/>
      <c r="E54" s="142"/>
      <c r="F54" s="20" t="s">
        <v>184</v>
      </c>
      <c r="G54" s="18">
        <v>36000</v>
      </c>
      <c r="H54" s="6">
        <v>0</v>
      </c>
      <c r="I54" s="19">
        <v>36000</v>
      </c>
      <c r="J54" s="40"/>
      <c r="K54" s="43"/>
      <c r="L54" s="40"/>
      <c r="M54" s="51"/>
      <c r="N54" s="103"/>
      <c r="O54" s="46"/>
    </row>
    <row r="55" spans="1:15" ht="16.5" thickBot="1" x14ac:dyDescent="0.3">
      <c r="A55" s="23">
        <v>42</v>
      </c>
      <c r="B55" s="20" t="s">
        <v>188</v>
      </c>
      <c r="C55" s="102" t="s">
        <v>42</v>
      </c>
      <c r="D55" s="30"/>
      <c r="E55" s="34" t="s">
        <v>183</v>
      </c>
      <c r="F55" s="20" t="s">
        <v>189</v>
      </c>
      <c r="G55" s="18">
        <v>12000</v>
      </c>
      <c r="H55" s="6">
        <f>G55*0.27</f>
        <v>3240</v>
      </c>
      <c r="I55" s="19">
        <f>G55+H55</f>
        <v>15240</v>
      </c>
      <c r="J55" s="40"/>
      <c r="K55" s="43"/>
      <c r="L55" s="40"/>
      <c r="M55" s="51"/>
      <c r="N55" s="103"/>
      <c r="O55" s="46"/>
    </row>
    <row r="56" spans="1:15" ht="16.5" thickBot="1" x14ac:dyDescent="0.3">
      <c r="A56" s="23">
        <v>43</v>
      </c>
      <c r="B56" s="20"/>
      <c r="C56" s="102"/>
      <c r="D56" s="30"/>
      <c r="E56" s="34"/>
      <c r="F56" s="20"/>
      <c r="G56" s="18"/>
      <c r="H56" s="6"/>
      <c r="I56" s="19"/>
      <c r="J56" s="40"/>
      <c r="K56" s="43"/>
      <c r="L56" s="40"/>
      <c r="M56" s="51"/>
      <c r="N56" s="103"/>
      <c r="O56" s="46"/>
    </row>
    <row r="57" spans="1:15" ht="16.5" thickBot="1" x14ac:dyDescent="0.3">
      <c r="A57" s="23">
        <v>44</v>
      </c>
      <c r="B57" s="20"/>
      <c r="C57" s="102"/>
      <c r="D57" s="30"/>
      <c r="E57" s="34"/>
      <c r="F57" s="20"/>
      <c r="G57" s="18"/>
      <c r="H57" s="6"/>
      <c r="I57" s="19"/>
      <c r="J57" s="40"/>
      <c r="K57" s="43"/>
      <c r="L57" s="40"/>
      <c r="M57" s="51"/>
      <c r="N57" s="103"/>
      <c r="O57" s="46"/>
    </row>
    <row r="58" spans="1:15" ht="16.5" thickBot="1" x14ac:dyDescent="0.3">
      <c r="A58" s="23">
        <v>45</v>
      </c>
      <c r="B58" s="20"/>
      <c r="C58" s="102"/>
      <c r="D58" s="30"/>
      <c r="E58" s="34"/>
      <c r="F58" s="20"/>
      <c r="G58" s="18"/>
      <c r="H58" s="6"/>
      <c r="I58" s="19"/>
      <c r="J58" s="40"/>
      <c r="K58" s="43"/>
      <c r="L58" s="40"/>
      <c r="M58" s="51"/>
      <c r="N58" s="103"/>
      <c r="O58" s="46"/>
    </row>
    <row r="59" spans="1:15" ht="16.5" thickBot="1" x14ac:dyDescent="0.3">
      <c r="A59" s="23">
        <v>46</v>
      </c>
      <c r="B59" s="20"/>
      <c r="C59" s="102"/>
      <c r="D59" s="30"/>
      <c r="E59" s="34"/>
      <c r="F59" s="20"/>
      <c r="G59" s="18"/>
      <c r="H59" s="6"/>
      <c r="I59" s="19"/>
      <c r="J59" s="40"/>
      <c r="K59" s="43"/>
      <c r="L59" s="40"/>
      <c r="M59" s="51"/>
      <c r="N59" s="103"/>
      <c r="O59" s="46"/>
    </row>
    <row r="66" spans="6:6" x14ac:dyDescent="0.25">
      <c r="F66" s="1"/>
    </row>
    <row r="67" spans="6:6" x14ac:dyDescent="0.25">
      <c r="F67" s="1"/>
    </row>
    <row r="68" spans="6:6" x14ac:dyDescent="0.25">
      <c r="F68" s="1"/>
    </row>
    <row r="69" spans="6:6" x14ac:dyDescent="0.25">
      <c r="F69" s="1"/>
    </row>
    <row r="70" spans="6:6" x14ac:dyDescent="0.25">
      <c r="F70" s="1"/>
    </row>
    <row r="71" spans="6:6" x14ac:dyDescent="0.25">
      <c r="F71" s="1"/>
    </row>
    <row r="72" spans="6:6" x14ac:dyDescent="0.25">
      <c r="F72" s="1"/>
    </row>
    <row r="73" spans="6:6" x14ac:dyDescent="0.25">
      <c r="F73" s="1"/>
    </row>
  </sheetData>
  <autoFilter ref="C1:O40">
    <filterColumn colId="4" showButton="0"/>
    <filterColumn colId="5" showButton="0"/>
    <filterColumn colId="10" showButton="0"/>
  </autoFilter>
  <mergeCells count="34">
    <mergeCell ref="A44:A46"/>
    <mergeCell ref="B44:B46"/>
    <mergeCell ref="C44:C46"/>
    <mergeCell ref="D44:D46"/>
    <mergeCell ref="E44:E46"/>
    <mergeCell ref="B53:B54"/>
    <mergeCell ref="A53:A54"/>
    <mergeCell ref="C53:C54"/>
    <mergeCell ref="D53:D54"/>
    <mergeCell ref="E53:E54"/>
    <mergeCell ref="B48:B52"/>
    <mergeCell ref="A48:A52"/>
    <mergeCell ref="C48:C52"/>
    <mergeCell ref="D48:D52"/>
    <mergeCell ref="E48:E52"/>
    <mergeCell ref="O1:O2"/>
    <mergeCell ref="L1:L2"/>
    <mergeCell ref="M1:N1"/>
    <mergeCell ref="A1:A2"/>
    <mergeCell ref="B1:B2"/>
    <mergeCell ref="C1:C2"/>
    <mergeCell ref="D1:D2"/>
    <mergeCell ref="E1:E2"/>
    <mergeCell ref="F1:F2"/>
    <mergeCell ref="M6:M10"/>
    <mergeCell ref="N6:N10"/>
    <mergeCell ref="J1:J2"/>
    <mergeCell ref="G1:I1"/>
    <mergeCell ref="K1:K2"/>
    <mergeCell ref="A6:A10"/>
    <mergeCell ref="C6:C10"/>
    <mergeCell ref="B6:B10"/>
    <mergeCell ref="D6:D10"/>
    <mergeCell ref="E6:E10"/>
  </mergeCells>
  <pageMargins left="0.70866141732283472" right="0.70866141732283472" top="0.74803149606299213" bottom="0.74803149606299213" header="0.31496062992125984" footer="0.31496062992125984"/>
  <pageSetup paperSize="8" scale="5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zoomScale="87" zoomScaleNormal="87" workbookViewId="0">
      <selection activeCell="E32" sqref="E32"/>
    </sheetView>
  </sheetViews>
  <sheetFormatPr defaultRowHeight="15" x14ac:dyDescent="0.25"/>
  <cols>
    <col min="1" max="1" width="31.28515625" style="1" customWidth="1"/>
    <col min="2" max="2" width="24" style="1" customWidth="1"/>
    <col min="3" max="3" width="47.5703125" style="1" customWidth="1"/>
    <col min="4" max="5" width="19.140625" style="1" customWidth="1"/>
    <col min="6" max="6" width="18.28515625" style="1" customWidth="1"/>
    <col min="7" max="7" width="18.42578125" style="1" customWidth="1"/>
    <col min="8" max="8" width="16.7109375" style="1" customWidth="1"/>
    <col min="9" max="9" width="16.5703125" style="1" customWidth="1"/>
    <col min="10" max="10" width="17.85546875" style="1" customWidth="1"/>
    <col min="11" max="11" width="18.140625" style="1" customWidth="1"/>
    <col min="12" max="12" width="19.7109375" style="1" customWidth="1"/>
    <col min="13" max="16384" width="9.140625" style="1"/>
  </cols>
  <sheetData>
    <row r="1" spans="1:12" ht="15.75" thickBot="1" x14ac:dyDescent="0.3">
      <c r="A1" s="178" t="s">
        <v>23</v>
      </c>
      <c r="B1" s="179" t="s">
        <v>27</v>
      </c>
      <c r="C1" s="178" t="s">
        <v>24</v>
      </c>
      <c r="D1" s="180" t="s">
        <v>31</v>
      </c>
      <c r="E1" s="181"/>
      <c r="F1" s="182"/>
      <c r="G1" s="179" t="s">
        <v>35</v>
      </c>
      <c r="H1" s="178" t="s">
        <v>34</v>
      </c>
      <c r="I1" s="179" t="s">
        <v>36</v>
      </c>
      <c r="J1" s="183" t="s">
        <v>25</v>
      </c>
      <c r="K1" s="184"/>
    </row>
    <row r="2" spans="1:12" ht="15.75" thickBot="1" x14ac:dyDescent="0.3">
      <c r="A2" s="185"/>
      <c r="B2" s="186"/>
      <c r="C2" s="185"/>
      <c r="D2" s="187" t="s">
        <v>32</v>
      </c>
      <c r="E2" s="188" t="s">
        <v>37</v>
      </c>
      <c r="F2" s="189" t="s">
        <v>33</v>
      </c>
      <c r="G2" s="186"/>
      <c r="H2" s="185"/>
      <c r="I2" s="186"/>
      <c r="J2" s="190" t="s">
        <v>28</v>
      </c>
      <c r="K2" s="173" t="s">
        <v>29</v>
      </c>
    </row>
    <row r="3" spans="1:12" x14ac:dyDescent="0.25">
      <c r="A3" s="191" t="s">
        <v>17</v>
      </c>
      <c r="B3" s="192" t="s">
        <v>42</v>
      </c>
      <c r="C3" s="193" t="s">
        <v>51</v>
      </c>
      <c r="D3" s="204">
        <v>250000</v>
      </c>
      <c r="E3" s="212">
        <f t="shared" ref="E3:E7" si="0">D3*0.27</f>
        <v>67500</v>
      </c>
      <c r="F3" s="208">
        <f t="shared" ref="F3:F7" si="1">D3+E3</f>
        <v>317500</v>
      </c>
      <c r="G3" s="161" t="s">
        <v>43</v>
      </c>
      <c r="H3" s="162" t="s">
        <v>44</v>
      </c>
      <c r="I3" s="161" t="s">
        <v>45</v>
      </c>
      <c r="J3" s="194">
        <v>43556</v>
      </c>
      <c r="K3" s="163">
        <v>43830</v>
      </c>
      <c r="L3" s="2"/>
    </row>
    <row r="4" spans="1:12" x14ac:dyDescent="0.25">
      <c r="A4" s="191"/>
      <c r="B4" s="192"/>
      <c r="C4" s="193" t="s">
        <v>50</v>
      </c>
      <c r="D4" s="204">
        <v>60000</v>
      </c>
      <c r="E4" s="213">
        <f t="shared" si="0"/>
        <v>16200.000000000002</v>
      </c>
      <c r="F4" s="208">
        <f t="shared" si="1"/>
        <v>76200</v>
      </c>
      <c r="G4" s="161" t="s">
        <v>43</v>
      </c>
      <c r="H4" s="162" t="s">
        <v>44</v>
      </c>
      <c r="I4" s="161" t="s">
        <v>45</v>
      </c>
      <c r="J4" s="194"/>
      <c r="K4" s="163"/>
      <c r="L4" s="2"/>
    </row>
    <row r="5" spans="1:12" x14ac:dyDescent="0.25">
      <c r="A5" s="191"/>
      <c r="B5" s="192"/>
      <c r="C5" s="193" t="s">
        <v>46</v>
      </c>
      <c r="D5" s="204">
        <v>100000</v>
      </c>
      <c r="E5" s="213">
        <f t="shared" si="0"/>
        <v>27000</v>
      </c>
      <c r="F5" s="208">
        <f t="shared" si="1"/>
        <v>127000</v>
      </c>
      <c r="G5" s="161" t="s">
        <v>43</v>
      </c>
      <c r="H5" s="162" t="s">
        <v>44</v>
      </c>
      <c r="I5" s="161" t="s">
        <v>45</v>
      </c>
      <c r="J5" s="194"/>
      <c r="K5" s="163"/>
      <c r="L5" s="2"/>
    </row>
    <row r="6" spans="1:12" x14ac:dyDescent="0.25">
      <c r="A6" s="191"/>
      <c r="B6" s="192"/>
      <c r="C6" s="193" t="s">
        <v>47</v>
      </c>
      <c r="D6" s="204">
        <v>3500</v>
      </c>
      <c r="E6" s="213">
        <f t="shared" si="0"/>
        <v>945.00000000000011</v>
      </c>
      <c r="F6" s="208">
        <f t="shared" si="1"/>
        <v>4445</v>
      </c>
      <c r="G6" s="161" t="s">
        <v>48</v>
      </c>
      <c r="H6" s="162" t="s">
        <v>44</v>
      </c>
      <c r="I6" s="161" t="s">
        <v>40</v>
      </c>
      <c r="J6" s="194"/>
      <c r="K6" s="163"/>
      <c r="L6" s="2"/>
    </row>
    <row r="7" spans="1:12" x14ac:dyDescent="0.25">
      <c r="A7" s="191"/>
      <c r="B7" s="192"/>
      <c r="C7" s="193" t="s">
        <v>49</v>
      </c>
      <c r="D7" s="204">
        <v>8500</v>
      </c>
      <c r="E7" s="213">
        <f t="shared" si="0"/>
        <v>2295</v>
      </c>
      <c r="F7" s="208">
        <f t="shared" si="1"/>
        <v>10795</v>
      </c>
      <c r="G7" s="161" t="s">
        <v>38</v>
      </c>
      <c r="H7" s="162" t="s">
        <v>39</v>
      </c>
      <c r="I7" s="161" t="s">
        <v>40</v>
      </c>
      <c r="J7" s="194"/>
      <c r="K7" s="163"/>
      <c r="L7" s="2"/>
    </row>
    <row r="8" spans="1:12" ht="15.75" thickBot="1" x14ac:dyDescent="0.3">
      <c r="A8" s="195" t="s">
        <v>122</v>
      </c>
      <c r="B8" s="164" t="s">
        <v>4</v>
      </c>
      <c r="C8" s="196" t="s">
        <v>124</v>
      </c>
      <c r="D8" s="205">
        <v>11000000</v>
      </c>
      <c r="E8" s="214"/>
      <c r="F8" s="209">
        <f t="shared" ref="F8:F11" si="2">D8</f>
        <v>11000000</v>
      </c>
      <c r="G8" s="164"/>
      <c r="H8" s="165"/>
      <c r="I8" s="164"/>
      <c r="J8" s="197">
        <v>43914</v>
      </c>
      <c r="K8" s="166">
        <v>44196</v>
      </c>
    </row>
    <row r="9" spans="1:12" ht="15.75" thickBot="1" x14ac:dyDescent="0.3">
      <c r="A9" s="195" t="s">
        <v>125</v>
      </c>
      <c r="B9" s="164" t="s">
        <v>128</v>
      </c>
      <c r="C9" s="196" t="s">
        <v>126</v>
      </c>
      <c r="D9" s="205">
        <f>231570+182621+251604</f>
        <v>665795</v>
      </c>
      <c r="E9" s="214">
        <f>D9*0.27</f>
        <v>179764.65000000002</v>
      </c>
      <c r="F9" s="209">
        <f t="shared" si="2"/>
        <v>665795</v>
      </c>
      <c r="G9" s="164" t="s">
        <v>43</v>
      </c>
      <c r="H9" s="165" t="s">
        <v>44</v>
      </c>
      <c r="I9" s="164" t="s">
        <v>45</v>
      </c>
      <c r="J9" s="197">
        <v>43776</v>
      </c>
      <c r="K9" s="166">
        <v>44180</v>
      </c>
    </row>
    <row r="10" spans="1:12" ht="29.25" thickBot="1" x14ac:dyDescent="0.3">
      <c r="A10" s="195" t="s">
        <v>157</v>
      </c>
      <c r="B10" s="164" t="s">
        <v>158</v>
      </c>
      <c r="C10" s="196" t="s">
        <v>159</v>
      </c>
      <c r="D10" s="205"/>
      <c r="E10" s="214"/>
      <c r="F10" s="209"/>
      <c r="G10" s="164" t="s">
        <v>136</v>
      </c>
      <c r="H10" s="165" t="s">
        <v>44</v>
      </c>
      <c r="I10" s="164" t="s">
        <v>40</v>
      </c>
      <c r="J10" s="197">
        <v>43738</v>
      </c>
      <c r="K10" s="167" t="s">
        <v>30</v>
      </c>
    </row>
    <row r="11" spans="1:12" ht="29.25" thickBot="1" x14ac:dyDescent="0.3">
      <c r="A11" s="195" t="s">
        <v>168</v>
      </c>
      <c r="B11" s="164" t="s">
        <v>169</v>
      </c>
      <c r="C11" s="196" t="s">
        <v>170</v>
      </c>
      <c r="D11" s="205">
        <v>1950000</v>
      </c>
      <c r="E11" s="214">
        <f t="shared" ref="E11" si="3">D11*1.27</f>
        <v>2476500</v>
      </c>
      <c r="F11" s="209">
        <f t="shared" si="2"/>
        <v>1950000</v>
      </c>
      <c r="G11" s="164" t="s">
        <v>136</v>
      </c>
      <c r="H11" s="203" t="s">
        <v>44</v>
      </c>
      <c r="I11" s="164" t="s">
        <v>45</v>
      </c>
      <c r="J11" s="197">
        <v>43748</v>
      </c>
      <c r="K11" s="166">
        <v>44661</v>
      </c>
    </row>
    <row r="12" spans="1:12" ht="15.75" thickBot="1" x14ac:dyDescent="0.3">
      <c r="A12" s="198" t="s">
        <v>178</v>
      </c>
      <c r="B12" s="199" t="s">
        <v>42</v>
      </c>
      <c r="C12" s="200" t="s">
        <v>51</v>
      </c>
      <c r="D12" s="206">
        <v>92500</v>
      </c>
      <c r="E12" s="215"/>
      <c r="F12" s="210">
        <f>D12+E12</f>
        <v>92500</v>
      </c>
      <c r="G12" s="161" t="s">
        <v>43</v>
      </c>
      <c r="H12" s="202" t="s">
        <v>44</v>
      </c>
      <c r="I12" s="164" t="s">
        <v>45</v>
      </c>
      <c r="J12" s="201">
        <v>44105</v>
      </c>
      <c r="K12" s="172">
        <v>44926</v>
      </c>
    </row>
    <row r="13" spans="1:12" ht="15.75" thickBot="1" x14ac:dyDescent="0.3">
      <c r="A13" s="168"/>
      <c r="B13" s="169"/>
      <c r="C13" s="200" t="s">
        <v>50</v>
      </c>
      <c r="D13" s="204">
        <v>50000</v>
      </c>
      <c r="E13" s="213"/>
      <c r="F13" s="208">
        <f t="shared" ref="F13:F17" si="4">D13+E13</f>
        <v>50000</v>
      </c>
      <c r="G13" s="161" t="s">
        <v>43</v>
      </c>
      <c r="H13" s="162" t="s">
        <v>44</v>
      </c>
      <c r="I13" s="164" t="s">
        <v>45</v>
      </c>
      <c r="J13" s="174"/>
      <c r="K13" s="175"/>
    </row>
    <row r="14" spans="1:12" ht="15.75" thickBot="1" x14ac:dyDescent="0.3">
      <c r="A14" s="168"/>
      <c r="B14" s="169"/>
      <c r="C14" s="200" t="s">
        <v>46</v>
      </c>
      <c r="D14" s="204">
        <v>215000</v>
      </c>
      <c r="E14" s="213"/>
      <c r="F14" s="208">
        <f t="shared" si="4"/>
        <v>215000</v>
      </c>
      <c r="G14" s="161" t="s">
        <v>43</v>
      </c>
      <c r="H14" s="162" t="s">
        <v>44</v>
      </c>
      <c r="I14" s="164" t="s">
        <v>45</v>
      </c>
      <c r="J14" s="174"/>
      <c r="K14" s="175"/>
    </row>
    <row r="15" spans="1:12" ht="15.75" thickBot="1" x14ac:dyDescent="0.3">
      <c r="A15" s="168"/>
      <c r="B15" s="169"/>
      <c r="C15" s="200" t="s">
        <v>47</v>
      </c>
      <c r="D15" s="204">
        <v>42500</v>
      </c>
      <c r="E15" s="213"/>
      <c r="F15" s="208">
        <f t="shared" si="4"/>
        <v>42500</v>
      </c>
      <c r="G15" s="161" t="s">
        <v>43</v>
      </c>
      <c r="H15" s="162" t="s">
        <v>44</v>
      </c>
      <c r="I15" s="164" t="s">
        <v>45</v>
      </c>
      <c r="J15" s="174"/>
      <c r="K15" s="175"/>
    </row>
    <row r="16" spans="1:12" x14ac:dyDescent="0.25">
      <c r="A16" s="168"/>
      <c r="B16" s="169"/>
      <c r="C16" s="193" t="s">
        <v>49</v>
      </c>
      <c r="D16" s="204">
        <v>5000</v>
      </c>
      <c r="E16" s="213"/>
      <c r="F16" s="208">
        <f t="shared" si="4"/>
        <v>5000</v>
      </c>
      <c r="G16" s="161" t="s">
        <v>38</v>
      </c>
      <c r="H16" s="202" t="s">
        <v>39</v>
      </c>
      <c r="I16" s="161" t="s">
        <v>40</v>
      </c>
      <c r="J16" s="174"/>
      <c r="K16" s="175"/>
    </row>
    <row r="17" spans="1:11" ht="15.75" thickBot="1" x14ac:dyDescent="0.3">
      <c r="A17" s="170"/>
      <c r="B17" s="171"/>
      <c r="C17" s="193" t="s">
        <v>180</v>
      </c>
      <c r="D17" s="207">
        <v>1200000</v>
      </c>
      <c r="E17" s="216"/>
      <c r="F17" s="211">
        <f t="shared" si="4"/>
        <v>1200000</v>
      </c>
      <c r="G17" s="164" t="s">
        <v>136</v>
      </c>
      <c r="H17" s="165" t="s">
        <v>137</v>
      </c>
      <c r="I17" s="164" t="s">
        <v>45</v>
      </c>
      <c r="J17" s="176"/>
      <c r="K17" s="177"/>
    </row>
  </sheetData>
  <autoFilter ref="B1:K11">
    <filterColumn colId="2" showButton="0"/>
    <filterColumn colId="3" showButton="0"/>
    <filterColumn colId="8" showButton="0"/>
  </autoFilter>
  <mergeCells count="16">
    <mergeCell ref="J12:J17"/>
    <mergeCell ref="K12:K17"/>
    <mergeCell ref="A12:A17"/>
    <mergeCell ref="B12:B17"/>
    <mergeCell ref="K3:K7"/>
    <mergeCell ref="A3:A7"/>
    <mergeCell ref="B3:B7"/>
    <mergeCell ref="J3:J7"/>
    <mergeCell ref="D1:F1"/>
    <mergeCell ref="G1:G2"/>
    <mergeCell ref="H1:H2"/>
    <mergeCell ref="I1:I2"/>
    <mergeCell ref="J1:K1"/>
    <mergeCell ref="A1:A2"/>
    <mergeCell ref="B1:B2"/>
    <mergeCell ref="C1:C2"/>
  </mergeCells>
  <pageMargins left="0.70866141732283472" right="0.70866141732283472" top="0.74803149606299213" bottom="0.74803149606299213" header="0.31496062992125984" footer="0.31496062992125984"/>
  <pageSetup paperSize="8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zoomScale="85" zoomScaleNormal="85" workbookViewId="0">
      <selection activeCell="E3" sqref="E3:E7"/>
    </sheetView>
  </sheetViews>
  <sheetFormatPr defaultRowHeight="15" x14ac:dyDescent="0.25"/>
  <cols>
    <col min="1" max="1" width="9.140625" style="1"/>
    <col min="2" max="2" width="28.42578125" style="1" customWidth="1"/>
    <col min="3" max="3" width="23" style="1" customWidth="1"/>
    <col min="4" max="4" width="21.28515625" style="58" customWidth="1"/>
    <col min="5" max="5" width="13.28515625" style="1" customWidth="1"/>
    <col min="6" max="6" width="44.7109375" style="1" customWidth="1"/>
    <col min="7" max="7" width="16.42578125" style="1" customWidth="1"/>
    <col min="8" max="8" width="16.28515625" style="1" customWidth="1"/>
    <col min="9" max="9" width="22" style="1" customWidth="1"/>
    <col min="10" max="10" width="19.7109375" style="1" hidden="1" customWidth="1"/>
    <col min="11" max="11" width="0" style="1" hidden="1" customWidth="1"/>
    <col min="12" max="12" width="12.28515625" style="1" bestFit="1" customWidth="1"/>
    <col min="13" max="13" width="13.7109375" style="1" customWidth="1"/>
    <col min="14" max="14" width="17.140625" style="1" customWidth="1"/>
    <col min="15" max="16384" width="9.140625" style="1"/>
  </cols>
  <sheetData>
    <row r="1" spans="1:14" ht="16.5" customHeight="1" thickBot="1" x14ac:dyDescent="0.3">
      <c r="A1" s="131" t="s">
        <v>26</v>
      </c>
      <c r="B1" s="131" t="s">
        <v>23</v>
      </c>
      <c r="C1" s="126" t="s">
        <v>27</v>
      </c>
      <c r="D1" s="131" t="s">
        <v>22</v>
      </c>
      <c r="E1" s="126" t="s">
        <v>21</v>
      </c>
      <c r="F1" s="131" t="s">
        <v>24</v>
      </c>
      <c r="G1" s="135" t="s">
        <v>25</v>
      </c>
      <c r="H1" s="136"/>
      <c r="I1" s="133" t="s">
        <v>60</v>
      </c>
      <c r="L1" s="151" t="s">
        <v>75</v>
      </c>
      <c r="M1" s="144" t="s">
        <v>35</v>
      </c>
      <c r="N1" s="144" t="s">
        <v>76</v>
      </c>
    </row>
    <row r="2" spans="1:14" ht="27" customHeight="1" thickBot="1" x14ac:dyDescent="0.3">
      <c r="A2" s="132"/>
      <c r="B2" s="132"/>
      <c r="C2" s="127"/>
      <c r="D2" s="132"/>
      <c r="E2" s="127"/>
      <c r="F2" s="132"/>
      <c r="G2" s="11" t="s">
        <v>28</v>
      </c>
      <c r="H2" s="59" t="s">
        <v>29</v>
      </c>
      <c r="I2" s="134"/>
      <c r="L2" s="152"/>
      <c r="M2" s="145"/>
      <c r="N2" s="150"/>
    </row>
    <row r="3" spans="1:14" ht="15.75" x14ac:dyDescent="0.25">
      <c r="A3" s="157">
        <v>1</v>
      </c>
      <c r="B3" s="122" t="s">
        <v>17</v>
      </c>
      <c r="C3" s="158" t="s">
        <v>42</v>
      </c>
      <c r="D3" s="159" t="s">
        <v>18</v>
      </c>
      <c r="E3" s="123" t="s">
        <v>8</v>
      </c>
      <c r="F3" s="52" t="s">
        <v>51</v>
      </c>
      <c r="G3" s="160">
        <v>43556</v>
      </c>
      <c r="H3" s="153">
        <v>43830</v>
      </c>
      <c r="I3" s="154" t="s">
        <v>61</v>
      </c>
      <c r="J3" s="16">
        <v>250000</v>
      </c>
      <c r="K3" s="93">
        <f t="shared" ref="K3:K8" si="0">J3*0.27</f>
        <v>67500</v>
      </c>
      <c r="L3" s="95">
        <f t="shared" ref="L3:L8" si="1">J3+K3</f>
        <v>317500</v>
      </c>
      <c r="M3" s="97" t="s">
        <v>43</v>
      </c>
      <c r="N3" s="99">
        <v>952500</v>
      </c>
    </row>
    <row r="4" spans="1:14" ht="15.75" x14ac:dyDescent="0.25">
      <c r="A4" s="157"/>
      <c r="B4" s="122"/>
      <c r="C4" s="158"/>
      <c r="D4" s="159"/>
      <c r="E4" s="123"/>
      <c r="F4" s="52" t="s">
        <v>50</v>
      </c>
      <c r="G4" s="160"/>
      <c r="H4" s="153"/>
      <c r="I4" s="155"/>
      <c r="J4" s="16">
        <v>60000</v>
      </c>
      <c r="K4" s="93">
        <f t="shared" si="0"/>
        <v>16200.000000000002</v>
      </c>
      <c r="L4" s="96">
        <f t="shared" si="1"/>
        <v>76200</v>
      </c>
      <c r="M4" s="67" t="s">
        <v>43</v>
      </c>
      <c r="N4" s="100">
        <v>228600</v>
      </c>
    </row>
    <row r="5" spans="1:14" ht="15.75" x14ac:dyDescent="0.25">
      <c r="A5" s="157"/>
      <c r="B5" s="122"/>
      <c r="C5" s="158"/>
      <c r="D5" s="159"/>
      <c r="E5" s="123"/>
      <c r="F5" s="52" t="s">
        <v>46</v>
      </c>
      <c r="G5" s="160"/>
      <c r="H5" s="153"/>
      <c r="I5" s="155"/>
      <c r="J5" s="16">
        <v>100000</v>
      </c>
      <c r="K5" s="93">
        <f t="shared" si="0"/>
        <v>27000</v>
      </c>
      <c r="L5" s="96">
        <f t="shared" si="1"/>
        <v>127000</v>
      </c>
      <c r="M5" s="67" t="s">
        <v>43</v>
      </c>
      <c r="N5" s="100">
        <v>381000</v>
      </c>
    </row>
    <row r="6" spans="1:14" ht="31.5" x14ac:dyDescent="0.25">
      <c r="A6" s="157"/>
      <c r="B6" s="122"/>
      <c r="C6" s="158"/>
      <c r="D6" s="159"/>
      <c r="E6" s="123"/>
      <c r="F6" s="52" t="s">
        <v>47</v>
      </c>
      <c r="G6" s="160"/>
      <c r="H6" s="153"/>
      <c r="I6" s="155"/>
      <c r="J6" s="16">
        <v>3500</v>
      </c>
      <c r="K6" s="93">
        <f t="shared" si="0"/>
        <v>945.00000000000011</v>
      </c>
      <c r="L6" s="96">
        <f t="shared" si="1"/>
        <v>4445</v>
      </c>
      <c r="M6" s="67" t="s">
        <v>48</v>
      </c>
      <c r="N6" s="100">
        <v>40005</v>
      </c>
    </row>
    <row r="7" spans="1:14" ht="15.75" x14ac:dyDescent="0.25">
      <c r="A7" s="157"/>
      <c r="B7" s="122"/>
      <c r="C7" s="158"/>
      <c r="D7" s="159"/>
      <c r="E7" s="123"/>
      <c r="F7" s="52" t="s">
        <v>49</v>
      </c>
      <c r="G7" s="160"/>
      <c r="H7" s="153"/>
      <c r="I7" s="156"/>
      <c r="J7" s="16">
        <v>8500</v>
      </c>
      <c r="K7" s="93">
        <f t="shared" si="0"/>
        <v>2295</v>
      </c>
      <c r="L7" s="96">
        <f t="shared" si="1"/>
        <v>10795</v>
      </c>
      <c r="M7" s="67" t="s">
        <v>38</v>
      </c>
      <c r="N7" s="100" t="s">
        <v>77</v>
      </c>
    </row>
    <row r="8" spans="1:14" ht="90.75" thickBot="1" x14ac:dyDescent="0.3">
      <c r="A8" s="75">
        <v>2</v>
      </c>
      <c r="B8" s="52" t="s">
        <v>15</v>
      </c>
      <c r="C8" s="76" t="s">
        <v>4</v>
      </c>
      <c r="D8" s="57" t="s">
        <v>14</v>
      </c>
      <c r="E8" s="56" t="s">
        <v>19</v>
      </c>
      <c r="F8" s="52" t="s">
        <v>55</v>
      </c>
      <c r="G8" s="77">
        <v>43614</v>
      </c>
      <c r="H8" s="78">
        <v>43657</v>
      </c>
      <c r="I8" s="79" t="s">
        <v>64</v>
      </c>
      <c r="J8" s="16">
        <v>25000</v>
      </c>
      <c r="K8" s="93">
        <f t="shared" si="0"/>
        <v>6750</v>
      </c>
      <c r="L8" s="96">
        <f t="shared" si="1"/>
        <v>31750</v>
      </c>
      <c r="M8" s="67" t="s">
        <v>38</v>
      </c>
      <c r="N8" s="100">
        <v>206375</v>
      </c>
    </row>
    <row r="9" spans="1:14" ht="120" x14ac:dyDescent="0.25">
      <c r="A9" s="80">
        <v>3</v>
      </c>
      <c r="B9" s="69" t="s">
        <v>1</v>
      </c>
      <c r="C9" s="81" t="s">
        <v>4</v>
      </c>
      <c r="D9" s="70" t="s">
        <v>11</v>
      </c>
      <c r="E9" s="73" t="s">
        <v>8</v>
      </c>
      <c r="F9" s="82" t="s">
        <v>20</v>
      </c>
      <c r="G9" s="83">
        <v>43636</v>
      </c>
      <c r="H9" s="84" t="s">
        <v>30</v>
      </c>
      <c r="I9" s="85" t="s">
        <v>65</v>
      </c>
      <c r="J9" s="14">
        <v>15000</v>
      </c>
      <c r="K9" s="94">
        <f>J9*0.27</f>
        <v>4050.0000000000005</v>
      </c>
      <c r="L9" s="96">
        <f>J9+K9</f>
        <v>19050</v>
      </c>
      <c r="M9" s="67" t="s">
        <v>38</v>
      </c>
      <c r="N9" s="100">
        <v>0</v>
      </c>
    </row>
    <row r="10" spans="1:14" ht="24.75" customHeight="1" x14ac:dyDescent="0.25">
      <c r="A10" s="75">
        <v>4</v>
      </c>
      <c r="B10" s="52" t="s">
        <v>2</v>
      </c>
      <c r="C10" s="76" t="s">
        <v>10</v>
      </c>
      <c r="D10" s="57" t="s">
        <v>13</v>
      </c>
      <c r="E10" s="56" t="s">
        <v>8</v>
      </c>
      <c r="F10" s="86" t="s">
        <v>3</v>
      </c>
      <c r="G10" s="77">
        <v>43642</v>
      </c>
      <c r="H10" s="87" t="s">
        <v>30</v>
      </c>
      <c r="I10" s="79" t="s">
        <v>66</v>
      </c>
      <c r="J10" s="2"/>
      <c r="L10" s="146" t="s">
        <v>66</v>
      </c>
      <c r="M10" s="147"/>
      <c r="N10" s="100">
        <v>0</v>
      </c>
    </row>
    <row r="11" spans="1:14" ht="98.25" customHeight="1" x14ac:dyDescent="0.25">
      <c r="A11" s="67">
        <v>5</v>
      </c>
      <c r="B11" s="52" t="s">
        <v>56</v>
      </c>
      <c r="C11" s="54" t="s">
        <v>57</v>
      </c>
      <c r="D11" s="53" t="s">
        <v>58</v>
      </c>
      <c r="E11" s="33" t="s">
        <v>8</v>
      </c>
      <c r="F11" s="37" t="s">
        <v>59</v>
      </c>
      <c r="G11" s="55">
        <v>43642</v>
      </c>
      <c r="H11" s="60" t="s">
        <v>30</v>
      </c>
      <c r="I11" s="71" t="s">
        <v>62</v>
      </c>
      <c r="J11" s="16">
        <v>9500</v>
      </c>
      <c r="K11" s="93">
        <v>0</v>
      </c>
      <c r="L11" s="96">
        <f>J11</f>
        <v>9500</v>
      </c>
      <c r="M11" s="67" t="s">
        <v>48</v>
      </c>
      <c r="N11" s="100">
        <v>0</v>
      </c>
    </row>
    <row r="12" spans="1:14" ht="98.25" customHeight="1" x14ac:dyDescent="0.25">
      <c r="A12" s="67">
        <v>6</v>
      </c>
      <c r="B12" s="52" t="s">
        <v>7</v>
      </c>
      <c r="C12" s="54" t="s">
        <v>63</v>
      </c>
      <c r="D12" s="53" t="s">
        <v>53</v>
      </c>
      <c r="E12" s="33" t="s">
        <v>8</v>
      </c>
      <c r="F12" s="37" t="s">
        <v>54</v>
      </c>
      <c r="G12" s="55">
        <v>43679</v>
      </c>
      <c r="H12" s="60" t="s">
        <v>30</v>
      </c>
      <c r="I12" s="71" t="s">
        <v>64</v>
      </c>
      <c r="J12" s="16">
        <v>27000</v>
      </c>
      <c r="K12" s="93">
        <f t="shared" ref="K12" si="2">J12*0.27</f>
        <v>7290.0000000000009</v>
      </c>
      <c r="L12" s="96">
        <f t="shared" ref="L12" si="3">J12+K12</f>
        <v>34290</v>
      </c>
      <c r="M12" s="67" t="s">
        <v>38</v>
      </c>
      <c r="N12" s="100">
        <v>0</v>
      </c>
    </row>
    <row r="13" spans="1:14" ht="15.75" x14ac:dyDescent="0.25">
      <c r="A13" s="68">
        <v>7</v>
      </c>
      <c r="B13" s="62" t="s">
        <v>16</v>
      </c>
      <c r="C13" s="63" t="s">
        <v>74</v>
      </c>
      <c r="D13" s="61"/>
      <c r="E13" s="64" t="s">
        <v>5</v>
      </c>
      <c r="F13" s="62" t="s">
        <v>67</v>
      </c>
      <c r="G13" s="65"/>
      <c r="H13" s="66"/>
      <c r="I13" s="72" t="s">
        <v>68</v>
      </c>
      <c r="J13" s="2"/>
      <c r="L13" s="146" t="s">
        <v>66</v>
      </c>
      <c r="M13" s="147"/>
      <c r="N13" s="100">
        <v>0</v>
      </c>
    </row>
    <row r="14" spans="1:14" ht="48" thickBot="1" x14ac:dyDescent="0.3">
      <c r="A14" s="74">
        <v>8</v>
      </c>
      <c r="B14" s="20" t="s">
        <v>73</v>
      </c>
      <c r="C14" s="26" t="s">
        <v>71</v>
      </c>
      <c r="D14" s="89"/>
      <c r="E14" s="26" t="s">
        <v>70</v>
      </c>
      <c r="F14" s="20" t="s">
        <v>72</v>
      </c>
      <c r="G14" s="90"/>
      <c r="H14" s="91"/>
      <c r="I14" s="92" t="s">
        <v>69</v>
      </c>
      <c r="J14" s="88"/>
      <c r="K14" s="88"/>
      <c r="L14" s="148" t="s">
        <v>66</v>
      </c>
      <c r="M14" s="149"/>
      <c r="N14" s="101">
        <v>0</v>
      </c>
    </row>
  </sheetData>
  <mergeCells count="22">
    <mergeCell ref="G1:H1"/>
    <mergeCell ref="I1:I2"/>
    <mergeCell ref="A1:A2"/>
    <mergeCell ref="B1:B2"/>
    <mergeCell ref="C1:C2"/>
    <mergeCell ref="D1:D2"/>
    <mergeCell ref="E1:E2"/>
    <mergeCell ref="F1:F2"/>
    <mergeCell ref="H3:H7"/>
    <mergeCell ref="I3:I7"/>
    <mergeCell ref="A3:A7"/>
    <mergeCell ref="B3:B7"/>
    <mergeCell ref="C3:C7"/>
    <mergeCell ref="D3:D7"/>
    <mergeCell ref="E3:E7"/>
    <mergeCell ref="G3:G7"/>
    <mergeCell ref="M1:M2"/>
    <mergeCell ref="L10:M10"/>
    <mergeCell ref="L14:M14"/>
    <mergeCell ref="L13:M13"/>
    <mergeCell ref="N1:N2"/>
    <mergeCell ref="L1:L2"/>
  </mergeCells>
  <pageMargins left="0.70866141732283472" right="0.70866141732283472" top="0.74803149606299213" bottom="0.74803149606299213" header="0.31496062992125984" footer="0.31496062992125984"/>
  <pageSetup paperSize="8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Szerződések 2019_tol</vt:lpstr>
      <vt:lpstr>Kozzetetel_5M_felett</vt:lpstr>
      <vt:lpstr>Szerződések ppt-re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Náray Attila</dc:creator>
  <cp:lastModifiedBy>Gyarmati Mariann dr.</cp:lastModifiedBy>
  <cp:lastPrinted>2019-08-26T14:04:46Z</cp:lastPrinted>
  <dcterms:created xsi:type="dcterms:W3CDTF">2019-08-15T06:16:27Z</dcterms:created>
  <dcterms:modified xsi:type="dcterms:W3CDTF">2020-09-11T09:34:41Z</dcterms:modified>
</cp:coreProperties>
</file>